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Prestação de Contas\"/>
    </mc:Choice>
  </mc:AlternateContent>
  <bookViews>
    <workbookView xWindow="-120" yWindow="-120" windowWidth="21840" windowHeight="13140"/>
  </bookViews>
  <sheets>
    <sheet name="Feverei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2" l="1"/>
  <c r="D51" i="2" s="1"/>
  <c r="R62" i="2"/>
  <c r="J67" i="2"/>
  <c r="Q60" i="2"/>
  <c r="Q62" i="2" s="1"/>
  <c r="J64" i="2"/>
  <c r="B65" i="2"/>
  <c r="D65" i="2" s="1"/>
  <c r="P58" i="2"/>
  <c r="H73" i="2"/>
  <c r="I72" i="2" s="1"/>
  <c r="C51" i="2"/>
  <c r="B51" i="2"/>
  <c r="J53" i="2"/>
  <c r="F51" i="2" s="1"/>
  <c r="I63" i="2"/>
  <c r="I62" i="2"/>
  <c r="I61" i="2"/>
  <c r="J57" i="2" s="1"/>
  <c r="K57" i="2" s="1"/>
  <c r="N61" i="2" s="1"/>
  <c r="N62" i="2" s="1"/>
  <c r="J51" i="2"/>
  <c r="E29" i="2" l="1"/>
  <c r="C67" i="2"/>
  <c r="B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F67" i="2"/>
  <c r="E30" i="2"/>
  <c r="E33" i="2" l="1"/>
  <c r="D67" i="2" l="1"/>
  <c r="N63" i="2"/>
  <c r="E35" i="2" s="1"/>
  <c r="E36" i="2" s="1"/>
  <c r="E70" i="2" s="1"/>
  <c r="E51" i="2" l="1"/>
  <c r="E67" i="2"/>
  <c r="E71" i="2"/>
  <c r="E72" i="2" s="1"/>
  <c r="E74" i="2" s="1"/>
  <c r="J72" i="2" s="1"/>
</calcChain>
</file>

<file path=xl/sharedStrings.xml><?xml version="1.0" encoding="utf-8"?>
<sst xmlns="http://schemas.openxmlformats.org/spreadsheetml/2006/main" count="80" uniqueCount="75">
  <si>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</si>
  <si>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</si>
  <si>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</si>
  <si>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</si>
  <si>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</si>
  <si>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05/2018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</si>
  <si>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</si>
  <si>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</si>
  <si>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</si>
  <si>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</si>
  <si>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</si>
  <si>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</si>
  <si>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</si>
  <si>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</si>
  <si>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</si>
  <si>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</si>
  <si>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</si>
  <si>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</si>
  <si>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</si>
  <si>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</si>
  <si>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</si>
  <si>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</si>
  <si>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</si>
  <si>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</si>
  <si>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</si>
  <si>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</si>
  <si>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</si>
  <si>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</si>
  <si>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</si>
  <si>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</si>
  <si>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</si>
  <si>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</si>
  <si>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</si>
  <si>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</si>
  <si>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</si>
  <si>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</si>
  <si>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</si>
  <si>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</si>
  <si>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</si>
  <si>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</si>
  <si>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</si>
  <si>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</si>
  <si>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</si>
  <si>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</si>
  <si>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</si>
  <si>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</si>
  <si>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</si>
  <si>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</si>
  <si>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</si>
  <si>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</si>
  <si>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</si>
  <si>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</si>
  <si>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</si>
  <si>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</si>
  <si>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</si>
  <si>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 :                                      LUCIANA IENNE - PRESIDENTE</t>
  </si>
  <si>
    <t>01/01/2020 a 31/12/2020</t>
  </si>
  <si>
    <t>MENSAL - FEVEREIRO 2020</t>
  </si>
  <si>
    <t>02/2020*</t>
  </si>
  <si>
    <t>Bruto Folha</t>
  </si>
  <si>
    <t>FGTS</t>
  </si>
  <si>
    <t>INSS</t>
  </si>
  <si>
    <t>IRRF</t>
  </si>
  <si>
    <t>Folha a Pagar</t>
  </si>
  <si>
    <t>Salário PMV</t>
  </si>
  <si>
    <t>Férias</t>
  </si>
  <si>
    <t>Rescisão</t>
  </si>
  <si>
    <t>13 Salário</t>
  </si>
  <si>
    <t>Uniodonto</t>
  </si>
  <si>
    <t>Unimed</t>
  </si>
  <si>
    <t>Recursos proprios</t>
  </si>
  <si>
    <t>Farmacia</t>
  </si>
  <si>
    <t>Vinhedo-SP 10 de Março de 2020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</si>
  <si>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exercício/2020  bem como as despesas a pagar no exercício seguinte.</t>
    </r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</si>
  <si>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2020
ORIGEM DOS RECURSOS (1): 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</si>
</sst>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44" fontId="12" fillId="0" borderId="1" xfId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0" fillId="0" borderId="0" xfId="1" applyFont="1"/>
    <xf numFmtId="0" fontId="0" fillId="0" borderId="1" xfId="0" applyBorder="1"/>
    <xf numFmtId="164" fontId="0" fillId="0" borderId="1" xfId="0" applyNumberFormat="1" applyBorder="1"/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/>
    <xf numFmtId="44" fontId="0" fillId="4" borderId="1" xfId="1" applyFont="1" applyFill="1" applyBorder="1"/>
    <xf numFmtId="44" fontId="0" fillId="4" borderId="0" xfId="1" applyFont="1" applyFill="1" applyBorder="1" applyAlignment="1">
      <alignment horizontal="center" vertical="center"/>
    </xf>
    <xf numFmtId="0" fontId="0" fillId="4" borderId="3" xfId="0" applyFill="1" applyBorder="1"/>
    <xf numFmtId="44" fontId="0" fillId="4" borderId="3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7" borderId="1" xfId="0" applyFill="1" applyBorder="1"/>
    <xf numFmtId="44" fontId="0" fillId="7" borderId="1" xfId="1" applyFont="1" applyFill="1" applyBorder="1"/>
    <xf numFmtId="44" fontId="0" fillId="8" borderId="1" xfId="0" applyNumberFormat="1" applyFill="1" applyBorder="1"/>
    <xf numFmtId="0" fontId="9" fillId="0" borderId="0" xfId="0" applyFont="1"/>
    <xf numFmtId="44" fontId="0" fillId="0" borderId="1" xfId="1" applyFont="1" applyBorder="1"/>
    <xf numFmtId="44" fontId="0" fillId="3" borderId="3" xfId="0" applyNumberFormat="1" applyFill="1" applyBorder="1"/>
    <xf numFmtId="0" fontId="0" fillId="0" borderId="0" xfId="0" applyFill="1"/>
    <xf numFmtId="44" fontId="12" fillId="0" borderId="1" xfId="0" applyNumberFormat="1" applyFont="1" applyBorder="1" applyAlignment="1">
      <alignment horizontal="right" vertical="center" wrapText="1"/>
    </xf>
    <xf numFmtId="44" fontId="0" fillId="0" borderId="1" xfId="1" applyFont="1" applyFill="1" applyBorder="1"/>
    <xf numFmtId="0" fontId="11" fillId="6" borderId="6" xfId="0" applyFont="1" applyFill="1" applyBorder="1"/>
    <xf numFmtId="0" fontId="0" fillId="6" borderId="6" xfId="0" applyFill="1" applyBorder="1"/>
    <xf numFmtId="44" fontId="11" fillId="0" borderId="1" xfId="1" applyFont="1" applyBorder="1"/>
    <xf numFmtId="44" fontId="11" fillId="0" borderId="1" xfId="1" applyFont="1" applyFill="1" applyBorder="1"/>
    <xf numFmtId="44" fontId="0" fillId="0" borderId="1" xfId="0" applyNumberFormat="1" applyBorder="1"/>
    <xf numFmtId="44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0" fillId="8" borderId="1" xfId="1" applyFont="1" applyFill="1" applyBorder="1" applyAlignment="1">
      <alignment horizontal="center" vertical="center"/>
    </xf>
    <xf numFmtId="44" fontId="0" fillId="6" borderId="1" xfId="0" applyNumberForma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44" fontId="0" fillId="5" borderId="3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5" borderId="5" xfId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44" fontId="0" fillId="7" borderId="3" xfId="1" applyFont="1" applyFill="1" applyBorder="1" applyAlignment="1">
      <alignment horizontal="center" vertical="center"/>
    </xf>
    <xf numFmtId="44" fontId="0" fillId="7" borderId="4" xfId="1" applyFont="1" applyFill="1" applyBorder="1" applyAlignment="1">
      <alignment horizontal="center" vertical="center"/>
    </xf>
    <xf numFmtId="44" fontId="0" fillId="7" borderId="5" xfId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4" borderId="3" xfId="1" applyFont="1" applyFill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65E5548B-98A9-42A1-BAED-02B6E2CE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2225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40</xdr:row>
      <xdr:rowOff>47625</xdr:rowOff>
    </xdr:from>
    <xdr:to>
      <xdr:col>5</xdr:col>
      <xdr:colOff>904876</xdr:colOff>
      <xdr:row>46</xdr:row>
      <xdr:rowOff>104776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0BDA719-C5DE-4270-BF83-4EBAB5253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172700"/>
          <a:ext cx="6248400" cy="1200151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79</xdr:row>
      <xdr:rowOff>0</xdr:rowOff>
    </xdr:from>
    <xdr:to>
      <xdr:col>5</xdr:col>
      <xdr:colOff>914400</xdr:colOff>
      <xdr:row>79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xmlns="" id="{43D2C8E1-C5C6-4E78-9924-6A440ABD3614}"/>
            </a:ext>
          </a:extLst>
        </xdr:cNvPr>
        <xdr:cNvCxnSpPr/>
      </xdr:nvCxnSpPr>
      <xdr:spPr>
        <a:xfrm>
          <a:off x="2981325" y="1925955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80"/>
  <sheetViews>
    <sheetView tabSelected="1" topLeftCell="A31" workbookViewId="0">
      <selection activeCell="A11" sqref="A11:F11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16.85546875" bestFit="1" customWidth="1"/>
    <col min="9" max="11" width="13.28515625" bestFit="1" customWidth="1"/>
    <col min="12" max="13" width="12.140625" bestFit="1" customWidth="1"/>
    <col min="14" max="15" width="13.28515625" bestFit="1" customWidth="1"/>
    <col min="17" max="18" width="13.28515625" bestFit="1" customWidth="1"/>
  </cols>
  <sheetData>
    <row r="8" spans="1:6" ht="23.25" x14ac:dyDescent="0.35">
      <c r="A8" s="49" t="s">
        <v>57</v>
      </c>
      <c r="B8" s="49"/>
      <c r="C8" s="49"/>
      <c r="D8" s="49"/>
      <c r="E8" s="49"/>
      <c r="F8" s="49"/>
    </row>
    <row r="9" spans="1:6" ht="29.25" customHeight="1" x14ac:dyDescent="0.25">
      <c r="A9" s="50" t="s">
        <v>0</v>
      </c>
      <c r="B9" s="51"/>
      <c r="C9" s="51"/>
      <c r="D9" s="51"/>
      <c r="E9" s="51"/>
      <c r="F9" s="51"/>
    </row>
    <row r="10" spans="1:6" ht="135" customHeight="1" x14ac:dyDescent="0.25">
      <c r="A10" s="52" t="s">
        <v>74</v>
      </c>
      <c r="B10" s="53"/>
      <c r="C10" s="53"/>
      <c r="D10" s="53"/>
      <c r="E10" s="53"/>
      <c r="F10" s="53"/>
    </row>
    <row r="11" spans="1:6" ht="15" customHeight="1" x14ac:dyDescent="0.25">
      <c r="A11" s="54"/>
      <c r="B11" s="54"/>
      <c r="C11" s="54"/>
      <c r="D11" s="54"/>
      <c r="E11" s="54"/>
      <c r="F11" s="54"/>
    </row>
    <row r="12" spans="1:6" x14ac:dyDescent="0.25">
      <c r="A12" s="55" t="s">
        <v>1</v>
      </c>
      <c r="B12" s="55"/>
      <c r="C12" s="55"/>
      <c r="D12" s="18" t="s">
        <v>2</v>
      </c>
      <c r="E12" s="18" t="s">
        <v>3</v>
      </c>
      <c r="F12" s="18" t="s">
        <v>4</v>
      </c>
    </row>
    <row r="13" spans="1:6" ht="18.75" customHeight="1" x14ac:dyDescent="0.25">
      <c r="A13" s="56" t="s">
        <v>5</v>
      </c>
      <c r="B13" s="56"/>
      <c r="C13" s="56"/>
      <c r="D13" s="1" t="s">
        <v>58</v>
      </c>
      <c r="E13" s="2" t="s">
        <v>56</v>
      </c>
      <c r="F13" s="20">
        <v>703840.05</v>
      </c>
    </row>
    <row r="14" spans="1:6" x14ac:dyDescent="0.25">
      <c r="A14" s="56" t="s">
        <v>6</v>
      </c>
      <c r="B14" s="56"/>
      <c r="C14" s="56"/>
      <c r="D14" s="2"/>
      <c r="E14" s="2"/>
      <c r="F14" s="20"/>
    </row>
    <row r="15" spans="1:6" x14ac:dyDescent="0.25">
      <c r="A15" s="56" t="s">
        <v>6</v>
      </c>
      <c r="B15" s="56"/>
      <c r="C15" s="56"/>
      <c r="D15" s="2"/>
      <c r="E15" s="2"/>
      <c r="F15" s="20"/>
    </row>
    <row r="16" spans="1:6" ht="15" customHeight="1" x14ac:dyDescent="0.25">
      <c r="A16" s="57"/>
      <c r="B16" s="58"/>
      <c r="C16" s="58"/>
      <c r="D16" s="58"/>
      <c r="E16" s="58"/>
      <c r="F16" s="58"/>
    </row>
    <row r="17" spans="1:6" x14ac:dyDescent="0.25">
      <c r="A17" s="55" t="s">
        <v>7</v>
      </c>
      <c r="B17" s="55"/>
      <c r="C17" s="55"/>
      <c r="D17" s="55"/>
      <c r="E17" s="55"/>
      <c r="F17" s="55"/>
    </row>
    <row r="18" spans="1:6" ht="27" x14ac:dyDescent="0.25">
      <c r="A18" s="18" t="s">
        <v>8</v>
      </c>
      <c r="B18" s="18" t="s">
        <v>9</v>
      </c>
      <c r="C18" s="18" t="s">
        <v>10</v>
      </c>
      <c r="D18" s="18" t="s">
        <v>11</v>
      </c>
      <c r="E18" s="55" t="s">
        <v>12</v>
      </c>
      <c r="F18" s="55"/>
    </row>
    <row r="19" spans="1:6" x14ac:dyDescent="0.25">
      <c r="A19" s="3">
        <v>43881</v>
      </c>
      <c r="B19" s="4">
        <v>63000</v>
      </c>
      <c r="C19" s="3">
        <v>43881</v>
      </c>
      <c r="D19" s="5">
        <v>201249</v>
      </c>
      <c r="E19" s="48">
        <v>63000</v>
      </c>
      <c r="F19" s="48"/>
    </row>
    <row r="20" spans="1:6" x14ac:dyDescent="0.25">
      <c r="A20" s="21"/>
      <c r="B20" s="5"/>
      <c r="C20" s="3"/>
      <c r="D20" s="5"/>
      <c r="E20" s="48"/>
      <c r="F20" s="48"/>
    </row>
    <row r="21" spans="1:6" x14ac:dyDescent="0.25">
      <c r="A21" s="21"/>
      <c r="B21" s="5"/>
      <c r="C21" s="21"/>
      <c r="D21" s="5"/>
      <c r="E21" s="48"/>
      <c r="F21" s="48"/>
    </row>
    <row r="22" spans="1:6" x14ac:dyDescent="0.25">
      <c r="A22" s="21"/>
      <c r="B22" s="5"/>
      <c r="C22" s="21"/>
      <c r="D22" s="5"/>
      <c r="E22" s="48"/>
      <c r="F22" s="48"/>
    </row>
    <row r="23" spans="1:6" x14ac:dyDescent="0.25">
      <c r="A23" s="21"/>
      <c r="B23" s="5"/>
      <c r="C23" s="21"/>
      <c r="D23" s="5"/>
      <c r="E23" s="48"/>
      <c r="F23" s="48"/>
    </row>
    <row r="24" spans="1:6" x14ac:dyDescent="0.25">
      <c r="A24" s="21"/>
      <c r="B24" s="5"/>
      <c r="C24" s="21"/>
      <c r="D24" s="5"/>
      <c r="E24" s="48"/>
      <c r="F24" s="48"/>
    </row>
    <row r="25" spans="1:6" x14ac:dyDescent="0.25">
      <c r="A25" s="21"/>
      <c r="B25" s="5"/>
      <c r="C25" s="21"/>
      <c r="D25" s="5"/>
      <c r="E25" s="48"/>
      <c r="F25" s="48"/>
    </row>
    <row r="26" spans="1:6" x14ac:dyDescent="0.25">
      <c r="A26" s="2"/>
      <c r="B26" s="6"/>
      <c r="C26" s="6"/>
      <c r="D26" s="2"/>
      <c r="E26" s="48"/>
      <c r="F26" s="48"/>
    </row>
    <row r="27" spans="1:6" x14ac:dyDescent="0.25">
      <c r="A27" s="2"/>
      <c r="B27" s="6"/>
      <c r="C27" s="6"/>
      <c r="D27" s="6"/>
      <c r="E27" s="48"/>
      <c r="F27" s="48"/>
    </row>
    <row r="28" spans="1:6" x14ac:dyDescent="0.25">
      <c r="A28" s="2"/>
      <c r="B28" s="6"/>
      <c r="C28" s="6"/>
      <c r="D28" s="6"/>
      <c r="E28" s="48"/>
      <c r="F28" s="48"/>
    </row>
    <row r="29" spans="1:6" x14ac:dyDescent="0.25">
      <c r="A29" s="59" t="s">
        <v>13</v>
      </c>
      <c r="B29" s="59"/>
      <c r="C29" s="59"/>
      <c r="D29" s="6"/>
      <c r="E29" s="48" t="e">
        <f>#REF!</f>
        <v>#REF!</v>
      </c>
      <c r="F29" s="48"/>
    </row>
    <row r="30" spans="1:6" x14ac:dyDescent="0.25">
      <c r="A30" s="59" t="s">
        <v>14</v>
      </c>
      <c r="B30" s="59"/>
      <c r="C30" s="59"/>
      <c r="D30" s="6"/>
      <c r="E30" s="48">
        <f>E19+E20</f>
        <v>63000</v>
      </c>
      <c r="F30" s="48"/>
    </row>
    <row r="31" spans="1:6" x14ac:dyDescent="0.25">
      <c r="A31" s="59" t="s">
        <v>15</v>
      </c>
      <c r="B31" s="59"/>
      <c r="C31" s="59"/>
      <c r="D31" s="6"/>
      <c r="E31" s="48">
        <v>37.78</v>
      </c>
      <c r="F31" s="48"/>
    </row>
    <row r="32" spans="1:6" x14ac:dyDescent="0.25">
      <c r="A32" s="59" t="s">
        <v>16</v>
      </c>
      <c r="B32" s="59"/>
      <c r="C32" s="59"/>
      <c r="D32" s="6"/>
      <c r="E32" s="48"/>
      <c r="F32" s="48"/>
    </row>
    <row r="33" spans="1:6" x14ac:dyDescent="0.25">
      <c r="A33" s="59" t="s">
        <v>17</v>
      </c>
      <c r="B33" s="59"/>
      <c r="C33" s="59"/>
      <c r="D33" s="6"/>
      <c r="E33" s="48" t="e">
        <f>E29+E30+E31+E32</f>
        <v>#REF!</v>
      </c>
      <c r="F33" s="48"/>
    </row>
    <row r="34" spans="1:6" x14ac:dyDescent="0.25">
      <c r="A34" s="61"/>
      <c r="B34" s="61"/>
      <c r="C34" s="61"/>
      <c r="D34" s="7"/>
      <c r="E34" s="62"/>
      <c r="F34" s="62"/>
    </row>
    <row r="35" spans="1:6" x14ac:dyDescent="0.25">
      <c r="A35" s="59" t="s">
        <v>18</v>
      </c>
      <c r="B35" s="59"/>
      <c r="C35" s="59"/>
      <c r="D35" s="6"/>
      <c r="E35" s="63">
        <f>J67+N63</f>
        <v>1322.099999999989</v>
      </c>
      <c r="F35" s="63"/>
    </row>
    <row r="36" spans="1:6" x14ac:dyDescent="0.25">
      <c r="A36" s="59" t="s">
        <v>19</v>
      </c>
      <c r="B36" s="59"/>
      <c r="C36" s="59"/>
      <c r="D36" s="6"/>
      <c r="E36" s="63" t="e">
        <f>E33+E35</f>
        <v>#REF!</v>
      </c>
      <c r="F36" s="63"/>
    </row>
    <row r="37" spans="1:6" ht="54" customHeight="1" x14ac:dyDescent="0.25">
      <c r="A37" s="64" t="s">
        <v>73</v>
      </c>
      <c r="B37" s="65"/>
      <c r="C37" s="65"/>
      <c r="D37" s="65"/>
      <c r="E37" s="65"/>
      <c r="F37" s="65"/>
    </row>
    <row r="38" spans="1:6" ht="15" customHeight="1" x14ac:dyDescent="0.25">
      <c r="A38" s="66"/>
      <c r="B38" s="66"/>
      <c r="C38" s="66"/>
      <c r="D38" s="66"/>
      <c r="E38" s="66"/>
      <c r="F38" s="66"/>
    </row>
    <row r="39" spans="1:6" ht="15" customHeight="1" x14ac:dyDescent="0.25">
      <c r="A39" s="17"/>
      <c r="B39" s="17"/>
      <c r="C39" s="17"/>
      <c r="D39" s="17"/>
      <c r="E39" s="17"/>
      <c r="F39" s="17"/>
    </row>
    <row r="40" spans="1:6" ht="15" customHeight="1" x14ac:dyDescent="0.25">
      <c r="A40" s="17"/>
      <c r="B40" s="17"/>
      <c r="C40" s="17"/>
      <c r="D40" s="17"/>
      <c r="E40" s="17"/>
      <c r="F40" s="17"/>
    </row>
    <row r="41" spans="1:6" ht="15" customHeight="1" x14ac:dyDescent="0.25">
      <c r="A41" s="17"/>
      <c r="B41" s="17"/>
      <c r="C41" s="17"/>
      <c r="D41" s="17"/>
      <c r="E41" s="17"/>
      <c r="F41" s="17"/>
    </row>
    <row r="42" spans="1:6" ht="15" customHeight="1" x14ac:dyDescent="0.25">
      <c r="A42" s="17"/>
      <c r="B42" s="17"/>
      <c r="C42" s="17"/>
      <c r="D42" s="17"/>
      <c r="E42" s="17"/>
      <c r="F42" s="17"/>
    </row>
    <row r="43" spans="1:6" ht="15" customHeight="1" x14ac:dyDescent="0.25">
      <c r="A43" s="17"/>
      <c r="B43" s="17"/>
      <c r="C43" s="17"/>
      <c r="D43" s="17"/>
      <c r="E43" s="17"/>
      <c r="F43" s="17"/>
    </row>
    <row r="44" spans="1:6" ht="15" customHeight="1" x14ac:dyDescent="0.25">
      <c r="A44" s="17"/>
      <c r="B44" s="17"/>
      <c r="C44" s="17"/>
      <c r="D44" s="17"/>
      <c r="E44" s="17"/>
      <c r="F44" s="17"/>
    </row>
    <row r="45" spans="1:6" ht="15" customHeight="1" x14ac:dyDescent="0.25">
      <c r="A45" s="17"/>
      <c r="B45" s="17"/>
      <c r="C45" s="17"/>
      <c r="D45" s="17"/>
      <c r="E45" s="17"/>
      <c r="F45" s="17"/>
    </row>
    <row r="46" spans="1:6" ht="15" customHeight="1" x14ac:dyDescent="0.25">
      <c r="A46" s="17"/>
      <c r="B46" s="17"/>
      <c r="C46" s="17"/>
      <c r="D46" s="17"/>
      <c r="E46" s="17"/>
      <c r="F46" s="17"/>
    </row>
    <row r="47" spans="1:6" ht="15" customHeight="1" x14ac:dyDescent="0.25">
      <c r="A47" s="17"/>
      <c r="B47" s="17"/>
      <c r="C47" s="17"/>
      <c r="D47" s="17"/>
      <c r="E47" s="17"/>
      <c r="F47" s="17"/>
    </row>
    <row r="48" spans="1:6" s="8" customFormat="1" ht="72.75" customHeight="1" x14ac:dyDescent="0.15">
      <c r="A48" s="60" t="s">
        <v>20</v>
      </c>
      <c r="B48" s="60" t="s">
        <v>21</v>
      </c>
      <c r="C48" s="19" t="s">
        <v>22</v>
      </c>
      <c r="D48" s="19" t="s">
        <v>23</v>
      </c>
      <c r="E48" s="19" t="s">
        <v>24</v>
      </c>
      <c r="F48" s="60" t="s">
        <v>25</v>
      </c>
    </row>
    <row r="49" spans="1:18" s="8" customFormat="1" ht="9.75" x14ac:dyDescent="0.15">
      <c r="A49" s="60"/>
      <c r="B49" s="60"/>
      <c r="C49" s="19" t="s">
        <v>26</v>
      </c>
      <c r="D49" s="19" t="s">
        <v>27</v>
      </c>
      <c r="E49" s="19" t="s">
        <v>28</v>
      </c>
      <c r="F49" s="60"/>
    </row>
    <row r="50" spans="1:18" s="8" customFormat="1" ht="15" customHeight="1" x14ac:dyDescent="0.25">
      <c r="A50" s="19"/>
      <c r="B50" s="60" t="s">
        <v>29</v>
      </c>
      <c r="C50" s="60"/>
      <c r="D50" s="60"/>
      <c r="E50" s="60"/>
      <c r="F50" s="60"/>
      <c r="H50"/>
      <c r="I50"/>
      <c r="J50"/>
      <c r="K50"/>
      <c r="P50" s="43">
        <v>8</v>
      </c>
      <c r="Q50" s="45">
        <v>39340</v>
      </c>
      <c r="R50" s="45">
        <v>39340</v>
      </c>
    </row>
    <row r="51" spans="1:18" x14ac:dyDescent="0.25">
      <c r="A51" s="9" t="s">
        <v>30</v>
      </c>
      <c r="B51" s="10">
        <f>J51</f>
        <v>58919.409999999996</v>
      </c>
      <c r="C51" s="10" t="e">
        <f>#REF!</f>
        <v>#REF!</v>
      </c>
      <c r="D51" s="10">
        <f>M60+J67</f>
        <v>5233.1799999999994</v>
      </c>
      <c r="E51" s="10" t="e">
        <f>C51+D51</f>
        <v>#REF!</v>
      </c>
      <c r="F51" s="10">
        <f>J53</f>
        <v>53686.229999999996</v>
      </c>
      <c r="H51" s="23" t="s">
        <v>59</v>
      </c>
      <c r="I51" s="24">
        <v>54572.67</v>
      </c>
      <c r="J51" s="91">
        <f>SUM(I51:I52)</f>
        <v>58919.409999999996</v>
      </c>
      <c r="K51" s="25"/>
      <c r="P51" s="44">
        <v>49</v>
      </c>
      <c r="Q51" s="38">
        <v>3183.79</v>
      </c>
      <c r="R51" s="38">
        <v>3183.79</v>
      </c>
    </row>
    <row r="52" spans="1:18" x14ac:dyDescent="0.25">
      <c r="A52" s="9" t="s">
        <v>31</v>
      </c>
      <c r="B52" s="10"/>
      <c r="C52" s="11">
        <v>0</v>
      </c>
      <c r="D52" s="11">
        <v>0</v>
      </c>
      <c r="E52" s="11">
        <f t="shared" ref="E52:E67" si="0">C52+D52</f>
        <v>0</v>
      </c>
      <c r="F52" s="11">
        <v>0</v>
      </c>
      <c r="H52" s="23" t="s">
        <v>60</v>
      </c>
      <c r="I52" s="24">
        <v>4346.74</v>
      </c>
      <c r="J52" s="92"/>
      <c r="K52" s="26"/>
      <c r="P52" s="44">
        <v>42</v>
      </c>
      <c r="Q52" s="38">
        <v>595.76</v>
      </c>
      <c r="R52" s="38">
        <v>595.76</v>
      </c>
    </row>
    <row r="53" spans="1:18" x14ac:dyDescent="0.25">
      <c r="A53" s="9" t="s">
        <v>32</v>
      </c>
      <c r="B53" s="11">
        <v>0</v>
      </c>
      <c r="C53" s="11">
        <v>0</v>
      </c>
      <c r="D53" s="11">
        <v>0</v>
      </c>
      <c r="E53" s="11">
        <f t="shared" si="0"/>
        <v>0</v>
      </c>
      <c r="F53" s="11">
        <v>0</v>
      </c>
      <c r="H53" s="27" t="s">
        <v>60</v>
      </c>
      <c r="I53" s="28">
        <v>4346.74</v>
      </c>
      <c r="J53" s="93">
        <f>SUM(I53:I56)</f>
        <v>53686.229999999996</v>
      </c>
      <c r="K53" s="29"/>
      <c r="P53" s="43">
        <v>9.5</v>
      </c>
      <c r="Q53" s="46">
        <v>4272.3500000000004</v>
      </c>
      <c r="R53" s="45">
        <v>4272.3500000000004</v>
      </c>
    </row>
    <row r="54" spans="1:18" ht="19.5" x14ac:dyDescent="0.25">
      <c r="A54" s="9" t="s">
        <v>33</v>
      </c>
      <c r="B54" s="11">
        <v>0</v>
      </c>
      <c r="C54" s="11">
        <v>0</v>
      </c>
      <c r="D54" s="11">
        <v>0</v>
      </c>
      <c r="E54" s="11">
        <f t="shared" si="0"/>
        <v>0</v>
      </c>
      <c r="F54" s="11">
        <v>0</v>
      </c>
      <c r="H54" s="27" t="s">
        <v>61</v>
      </c>
      <c r="I54" s="28">
        <v>4527.4399999999996</v>
      </c>
      <c r="J54" s="94"/>
      <c r="K54" s="29"/>
      <c r="P54" s="43">
        <v>9.5</v>
      </c>
      <c r="Q54" s="46">
        <v>4444.51</v>
      </c>
      <c r="R54" s="38">
        <v>4444.51</v>
      </c>
    </row>
    <row r="55" spans="1:18" x14ac:dyDescent="0.25">
      <c r="A55" s="9" t="s">
        <v>34</v>
      </c>
      <c r="B55" s="11">
        <v>0</v>
      </c>
      <c r="C55" s="11">
        <v>0</v>
      </c>
      <c r="D55" s="11">
        <v>0</v>
      </c>
      <c r="E55" s="11">
        <f t="shared" si="0"/>
        <v>0</v>
      </c>
      <c r="F55" s="11">
        <v>0</v>
      </c>
      <c r="H55" s="27" t="s">
        <v>62</v>
      </c>
      <c r="I55" s="28">
        <v>3902.05</v>
      </c>
      <c r="J55" s="94"/>
      <c r="K55" s="29"/>
      <c r="P55" s="43">
        <v>9.5</v>
      </c>
      <c r="Q55" s="46">
        <v>3821.26</v>
      </c>
      <c r="R55" s="38">
        <v>3821.26</v>
      </c>
    </row>
    <row r="56" spans="1:18" ht="19.5" x14ac:dyDescent="0.25">
      <c r="A56" s="9" t="s">
        <v>35</v>
      </c>
      <c r="B56" s="11">
        <v>0</v>
      </c>
      <c r="C56" s="11">
        <v>0</v>
      </c>
      <c r="D56" s="11">
        <v>0</v>
      </c>
      <c r="E56" s="11">
        <f t="shared" si="0"/>
        <v>0</v>
      </c>
      <c r="F56" s="11">
        <v>0</v>
      </c>
      <c r="H56" s="30" t="s">
        <v>63</v>
      </c>
      <c r="I56" s="31">
        <v>40910</v>
      </c>
      <c r="J56" s="94"/>
      <c r="K56" s="29"/>
      <c r="O56" s="40"/>
      <c r="P56" s="43">
        <v>8.56</v>
      </c>
      <c r="Q56" s="46">
        <v>217.21</v>
      </c>
      <c r="R56" s="38">
        <v>499.29</v>
      </c>
    </row>
    <row r="57" spans="1:18" x14ac:dyDescent="0.25">
      <c r="A57" s="9" t="s">
        <v>36</v>
      </c>
      <c r="B57" s="11">
        <v>0</v>
      </c>
      <c r="C57" s="11">
        <v>0</v>
      </c>
      <c r="D57" s="11">
        <v>0</v>
      </c>
      <c r="E57" s="11">
        <f t="shared" si="0"/>
        <v>0</v>
      </c>
      <c r="F57" s="11">
        <v>0</v>
      </c>
      <c r="H57" s="32" t="s">
        <v>64</v>
      </c>
      <c r="I57" s="33">
        <v>39340</v>
      </c>
      <c r="J57" s="83">
        <f>SUM(I57:I63)</f>
        <v>49287.850000000006</v>
      </c>
      <c r="K57" s="82">
        <f>J57+J64+J67</f>
        <v>61981.410000000011</v>
      </c>
      <c r="P57" s="43">
        <v>32</v>
      </c>
      <c r="Q57" s="46">
        <v>232.75</v>
      </c>
      <c r="R57" s="38">
        <v>414.94</v>
      </c>
    </row>
    <row r="58" spans="1:18" ht="19.5" x14ac:dyDescent="0.25">
      <c r="A58" s="9" t="s">
        <v>37</v>
      </c>
      <c r="B58" s="11">
        <v>0</v>
      </c>
      <c r="C58" s="11">
        <v>0</v>
      </c>
      <c r="D58" s="11">
        <v>0</v>
      </c>
      <c r="E58" s="11">
        <f t="shared" si="0"/>
        <v>0</v>
      </c>
      <c r="F58" s="11">
        <v>0</v>
      </c>
      <c r="H58" s="32" t="s">
        <v>65</v>
      </c>
      <c r="I58" s="33">
        <v>0</v>
      </c>
      <c r="J58" s="84"/>
      <c r="K58" s="82"/>
      <c r="P58" s="44">
        <f>SUM(P50:P57)</f>
        <v>168.06</v>
      </c>
      <c r="Q58" s="46">
        <v>340.63</v>
      </c>
      <c r="R58" s="38">
        <v>440.21</v>
      </c>
    </row>
    <row r="59" spans="1:18" x14ac:dyDescent="0.25">
      <c r="A59" s="9" t="s">
        <v>38</v>
      </c>
      <c r="B59" s="11">
        <v>0</v>
      </c>
      <c r="C59" s="11">
        <v>0</v>
      </c>
      <c r="D59" s="11">
        <v>0</v>
      </c>
      <c r="E59" s="11">
        <f t="shared" si="0"/>
        <v>0</v>
      </c>
      <c r="F59" s="11">
        <v>0</v>
      </c>
      <c r="H59" s="32" t="s">
        <v>66</v>
      </c>
      <c r="I59" s="33">
        <v>0</v>
      </c>
      <c r="J59" s="84"/>
      <c r="K59" s="82"/>
      <c r="Q59" s="46">
        <v>299.97000000000003</v>
      </c>
      <c r="R59" s="38">
        <v>3629.47</v>
      </c>
    </row>
    <row r="60" spans="1:18" x14ac:dyDescent="0.25">
      <c r="A60" s="9" t="s">
        <v>39</v>
      </c>
      <c r="B60" s="11">
        <v>0</v>
      </c>
      <c r="C60" s="11">
        <v>0</v>
      </c>
      <c r="D60" s="11">
        <v>0</v>
      </c>
      <c r="E60" s="11">
        <f t="shared" si="0"/>
        <v>0</v>
      </c>
      <c r="F60" s="11">
        <v>0</v>
      </c>
      <c r="H60" s="32" t="s">
        <v>67</v>
      </c>
      <c r="I60" s="33">
        <v>0</v>
      </c>
      <c r="J60" s="84"/>
      <c r="K60" s="82"/>
      <c r="L60" s="38">
        <v>3629.47</v>
      </c>
      <c r="M60" s="76">
        <f>SUM(L60:L62)</f>
        <v>5077.74</v>
      </c>
      <c r="Q60" s="47">
        <f>SUM(Q50:Q59)</f>
        <v>56748.23</v>
      </c>
      <c r="R60" s="38">
        <v>615.71</v>
      </c>
    </row>
    <row r="61" spans="1:18" x14ac:dyDescent="0.25">
      <c r="A61" s="9" t="s">
        <v>40</v>
      </c>
      <c r="B61" s="11">
        <v>0</v>
      </c>
      <c r="C61" s="11">
        <v>0</v>
      </c>
      <c r="D61" s="11">
        <v>0</v>
      </c>
      <c r="E61" s="11">
        <f t="shared" si="0"/>
        <v>0</v>
      </c>
      <c r="F61" s="11">
        <v>0</v>
      </c>
      <c r="H61" s="32" t="s">
        <v>68</v>
      </c>
      <c r="I61" s="33">
        <f>595.76+568.68</f>
        <v>1164.44</v>
      </c>
      <c r="J61" s="84"/>
      <c r="K61" s="82"/>
      <c r="L61" s="38">
        <v>879.59</v>
      </c>
      <c r="M61" s="77"/>
      <c r="N61" s="22">
        <f>K57-J67</f>
        <v>61825.970000000008</v>
      </c>
      <c r="Q61" s="46">
        <v>57914.89</v>
      </c>
      <c r="R61" s="38">
        <v>568.67999999999995</v>
      </c>
    </row>
    <row r="62" spans="1:18" x14ac:dyDescent="0.25">
      <c r="A62" s="9" t="s">
        <v>41</v>
      </c>
      <c r="B62" s="11">
        <v>0</v>
      </c>
      <c r="C62" s="11">
        <v>0</v>
      </c>
      <c r="D62" s="11">
        <v>0</v>
      </c>
      <c r="E62" s="11">
        <f t="shared" si="0"/>
        <v>0</v>
      </c>
      <c r="F62" s="11">
        <v>0</v>
      </c>
      <c r="H62" s="32" t="s">
        <v>69</v>
      </c>
      <c r="I62" s="33">
        <f>3183.79+3629.47</f>
        <v>6813.26</v>
      </c>
      <c r="J62" s="84"/>
      <c r="K62" s="82"/>
      <c r="L62" s="38">
        <v>568.67999999999995</v>
      </c>
      <c r="M62" s="77"/>
      <c r="N62" s="39">
        <f>N61-M60</f>
        <v>56748.23000000001</v>
      </c>
      <c r="O62" s="22">
        <v>57914.89</v>
      </c>
      <c r="Q62" s="47">
        <f>Q61-Q60</f>
        <v>1166.6599999999962</v>
      </c>
      <c r="R62" s="38">
        <f>SUM(R50:R61)</f>
        <v>61825.970000000008</v>
      </c>
    </row>
    <row r="63" spans="1:18" ht="19.5" x14ac:dyDescent="0.25">
      <c r="A63" s="9" t="s">
        <v>42</v>
      </c>
      <c r="B63" s="11">
        <v>0</v>
      </c>
      <c r="C63" s="11">
        <v>0</v>
      </c>
      <c r="D63" s="11">
        <v>0</v>
      </c>
      <c r="E63" s="11">
        <f t="shared" si="0"/>
        <v>0</v>
      </c>
      <c r="F63" s="11">
        <v>0</v>
      </c>
      <c r="H63" s="32" t="s">
        <v>71</v>
      </c>
      <c r="I63" s="33">
        <f>499.29+414.94+440.21+615.71</f>
        <v>1970.15</v>
      </c>
      <c r="J63" s="85"/>
      <c r="K63" s="82"/>
      <c r="N63" s="78">
        <f>O62-N62</f>
        <v>1166.6599999999889</v>
      </c>
      <c r="O63" s="79"/>
    </row>
    <row r="64" spans="1:18" x14ac:dyDescent="0.25">
      <c r="A64" s="9" t="s">
        <v>43</v>
      </c>
      <c r="B64" s="11">
        <v>0</v>
      </c>
      <c r="C64" s="11">
        <v>0</v>
      </c>
      <c r="D64" s="11">
        <v>0</v>
      </c>
      <c r="E64" s="11">
        <f t="shared" si="0"/>
        <v>0</v>
      </c>
      <c r="F64" s="11">
        <v>0</v>
      </c>
      <c r="H64" s="34" t="s">
        <v>60</v>
      </c>
      <c r="I64" s="35">
        <v>4272.3500000000004</v>
      </c>
      <c r="J64" s="88">
        <f>SUM(I64:I66)</f>
        <v>12538.12</v>
      </c>
      <c r="K64" s="82"/>
    </row>
    <row r="65" spans="1:11" ht="19.5" x14ac:dyDescent="0.25">
      <c r="A65" s="9" t="s">
        <v>44</v>
      </c>
      <c r="B65" s="10">
        <f>P58</f>
        <v>168.06</v>
      </c>
      <c r="C65" s="11">
        <v>0</v>
      </c>
      <c r="D65" s="41">
        <f>B65</f>
        <v>168.06</v>
      </c>
      <c r="E65" s="11">
        <f t="shared" si="0"/>
        <v>168.06</v>
      </c>
      <c r="F65" s="10">
        <v>0</v>
      </c>
      <c r="H65" s="34" t="s">
        <v>61</v>
      </c>
      <c r="I65" s="35">
        <v>4444.51</v>
      </c>
      <c r="J65" s="89"/>
      <c r="K65" s="82"/>
    </row>
    <row r="66" spans="1:11" x14ac:dyDescent="0.25">
      <c r="A66" s="9" t="s">
        <v>45</v>
      </c>
      <c r="B66" s="11">
        <v>0</v>
      </c>
      <c r="C66" s="11">
        <v>0</v>
      </c>
      <c r="D66" s="11">
        <v>0</v>
      </c>
      <c r="E66" s="11">
        <f t="shared" si="0"/>
        <v>0</v>
      </c>
      <c r="F66" s="11">
        <v>0</v>
      </c>
      <c r="H66" s="34" t="s">
        <v>62</v>
      </c>
      <c r="I66" s="35">
        <v>3821.26</v>
      </c>
      <c r="J66" s="90"/>
      <c r="K66" s="82"/>
    </row>
    <row r="67" spans="1:11" x14ac:dyDescent="0.25">
      <c r="A67" s="12" t="s">
        <v>46</v>
      </c>
      <c r="B67" s="13">
        <f>SUM(B51:B66)</f>
        <v>59087.469999999994</v>
      </c>
      <c r="C67" s="14" t="e">
        <f>SUM(C51:C66)</f>
        <v>#REF!</v>
      </c>
      <c r="D67" s="14">
        <f>SUM(D51:D66)</f>
        <v>5401.24</v>
      </c>
      <c r="E67" s="14" t="e">
        <f t="shared" si="0"/>
        <v>#REF!</v>
      </c>
      <c r="F67" s="15">
        <f>SUM(F51:F66)</f>
        <v>53686.229999999996</v>
      </c>
      <c r="H67" s="86" t="s">
        <v>70</v>
      </c>
      <c r="I67" s="87"/>
      <c r="J67" s="36">
        <f>8.18+91.26+56</f>
        <v>155.44</v>
      </c>
    </row>
    <row r="68" spans="1:11" ht="109.5" customHeight="1" x14ac:dyDescent="0.25">
      <c r="A68" s="67" t="s">
        <v>47</v>
      </c>
      <c r="B68" s="68"/>
      <c r="C68" s="68"/>
      <c r="D68" s="68"/>
      <c r="E68" s="68"/>
      <c r="F68" s="68"/>
    </row>
    <row r="69" spans="1:11" x14ac:dyDescent="0.25">
      <c r="A69" s="69" t="s">
        <v>48</v>
      </c>
      <c r="B69" s="69"/>
      <c r="C69" s="69"/>
      <c r="D69" s="69"/>
      <c r="E69" s="69"/>
      <c r="F69" s="69"/>
      <c r="I69" s="37"/>
    </row>
    <row r="70" spans="1:11" x14ac:dyDescent="0.25">
      <c r="A70" s="70" t="s">
        <v>49</v>
      </c>
      <c r="B70" s="70"/>
      <c r="C70" s="70"/>
      <c r="D70" s="70"/>
      <c r="E70" s="71" t="e">
        <f>E36</f>
        <v>#REF!</v>
      </c>
      <c r="F70" s="71"/>
    </row>
    <row r="71" spans="1:11" x14ac:dyDescent="0.25">
      <c r="A71" s="70" t="s">
        <v>50</v>
      </c>
      <c r="B71" s="70"/>
      <c r="C71" s="70"/>
      <c r="D71" s="70"/>
      <c r="E71" s="71" t="e">
        <f>C67+D67</f>
        <v>#REF!</v>
      </c>
      <c r="F71" s="71"/>
    </row>
    <row r="72" spans="1:11" x14ac:dyDescent="0.25">
      <c r="A72" s="70" t="s">
        <v>51</v>
      </c>
      <c r="B72" s="70"/>
      <c r="C72" s="70"/>
      <c r="D72" s="70"/>
      <c r="E72" s="71" t="e">
        <f>E33-(E71-E35)</f>
        <v>#REF!</v>
      </c>
      <c r="F72" s="71"/>
      <c r="H72" s="38">
        <v>57357.55</v>
      </c>
      <c r="I72" s="80" t="e">
        <f>SUM(H72:H76)</f>
        <v>#REF!</v>
      </c>
      <c r="J72" s="81" t="e">
        <f>E74-I72</f>
        <v>#REF!</v>
      </c>
    </row>
    <row r="73" spans="1:11" x14ac:dyDescent="0.25">
      <c r="A73" s="70" t="s">
        <v>52</v>
      </c>
      <c r="B73" s="70"/>
      <c r="C73" s="70"/>
      <c r="D73" s="70"/>
      <c r="E73" s="71">
        <v>0</v>
      </c>
      <c r="F73" s="71"/>
      <c r="H73" s="38" t="e">
        <f>#REF!</f>
        <v>#REF!</v>
      </c>
      <c r="I73" s="80"/>
      <c r="J73" s="81"/>
    </row>
    <row r="74" spans="1:11" x14ac:dyDescent="0.25">
      <c r="A74" s="70" t="s">
        <v>53</v>
      </c>
      <c r="B74" s="70"/>
      <c r="C74" s="70"/>
      <c r="D74" s="70"/>
      <c r="E74" s="71" t="e">
        <f>E72-E73</f>
        <v>#REF!</v>
      </c>
      <c r="F74" s="71"/>
      <c r="H74" s="38">
        <v>2008.86</v>
      </c>
      <c r="I74" s="80"/>
      <c r="J74" s="81"/>
    </row>
    <row r="75" spans="1:11" ht="15" customHeight="1" x14ac:dyDescent="0.25">
      <c r="A75" s="72" t="s">
        <v>54</v>
      </c>
      <c r="B75" s="72"/>
      <c r="C75" s="72"/>
      <c r="D75" s="72"/>
      <c r="E75" s="72"/>
      <c r="F75" s="72"/>
      <c r="H75" s="38">
        <v>227.97</v>
      </c>
      <c r="I75" s="80"/>
      <c r="J75" s="81"/>
    </row>
    <row r="76" spans="1:11" x14ac:dyDescent="0.25">
      <c r="A76" s="72"/>
      <c r="B76" s="72"/>
      <c r="C76" s="72"/>
      <c r="D76" s="72"/>
      <c r="E76" s="72"/>
      <c r="F76" s="72"/>
      <c r="H76" s="42">
        <v>4113.32</v>
      </c>
      <c r="I76" s="80"/>
      <c r="J76" s="81"/>
    </row>
    <row r="77" spans="1:11" ht="9.75" customHeight="1" x14ac:dyDescent="0.25"/>
    <row r="78" spans="1:11" x14ac:dyDescent="0.25">
      <c r="A78" s="73" t="s">
        <v>72</v>
      </c>
      <c r="B78" s="73"/>
      <c r="C78" s="73"/>
      <c r="D78" s="73"/>
      <c r="E78" s="73"/>
      <c r="F78" s="73"/>
    </row>
    <row r="79" spans="1:11" x14ac:dyDescent="0.25">
      <c r="A79" s="16"/>
      <c r="B79" s="16"/>
      <c r="C79" s="74"/>
      <c r="D79" s="74"/>
      <c r="E79" s="74"/>
      <c r="F79" s="74"/>
    </row>
    <row r="80" spans="1:11" x14ac:dyDescent="0.25">
      <c r="A80" s="75" t="s">
        <v>55</v>
      </c>
      <c r="B80" s="75"/>
      <c r="C80" s="75"/>
      <c r="D80" s="75"/>
      <c r="E80" s="75"/>
      <c r="F80" s="75"/>
    </row>
  </sheetData>
  <mergeCells count="69"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71:D71"/>
    <mergeCell ref="E71:F71"/>
    <mergeCell ref="A37:F37"/>
    <mergeCell ref="A38:F38"/>
    <mergeCell ref="A48:A49"/>
    <mergeCell ref="B48:B49"/>
    <mergeCell ref="F48:F49"/>
    <mergeCell ref="B50:F50"/>
    <mergeCell ref="A75:F76"/>
    <mergeCell ref="A78:F78"/>
    <mergeCell ref="C79:F79"/>
    <mergeCell ref="A80:F80"/>
    <mergeCell ref="J51:J52"/>
    <mergeCell ref="J53:J56"/>
    <mergeCell ref="A72:D72"/>
    <mergeCell ref="E72:F72"/>
    <mergeCell ref="A73:D73"/>
    <mergeCell ref="E73:F73"/>
    <mergeCell ref="A74:D74"/>
    <mergeCell ref="E74:F74"/>
    <mergeCell ref="A68:F68"/>
    <mergeCell ref="A69:F69"/>
    <mergeCell ref="A70:D70"/>
    <mergeCell ref="E70:F70"/>
    <mergeCell ref="M60:M62"/>
    <mergeCell ref="N63:O63"/>
    <mergeCell ref="I72:I76"/>
    <mergeCell ref="J72:J76"/>
    <mergeCell ref="K57:K66"/>
    <mergeCell ref="J57:J63"/>
    <mergeCell ref="H67:I67"/>
    <mergeCell ref="J64:J66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2020-03-04T00:56:46Z</cp:lastPrinted>
  <dcterms:created xsi:type="dcterms:W3CDTF">2019-02-11T12:28:19Z</dcterms:created>
  <dcterms:modified xsi:type="dcterms:W3CDTF">2020-03-13T17:05:30Z</dcterms:modified>
</cp:coreProperties>
</file>