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vr-ad\DADOS\Comum\Prestação de Contas\"/>
    </mc:Choice>
  </mc:AlternateContent>
  <bookViews>
    <workbookView xWindow="-120" yWindow="-120" windowWidth="21840" windowHeight="13140"/>
  </bookViews>
  <sheets>
    <sheet name="Fevereiro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4" i="2" l="1"/>
  <c r="P57" i="2"/>
  <c r="M64" i="2"/>
  <c r="L64" i="2"/>
  <c r="L62" i="2"/>
  <c r="L63" i="2"/>
  <c r="I59" i="2"/>
  <c r="J57" i="2" s="1"/>
  <c r="D52" i="2" l="1"/>
  <c r="O62" i="2"/>
  <c r="O63" i="2" s="1"/>
  <c r="O61" i="2"/>
  <c r="E54" i="2"/>
  <c r="I71" i="2"/>
  <c r="H72" i="2"/>
  <c r="D66" i="2"/>
  <c r="E66" i="2" s="1"/>
  <c r="B66" i="2"/>
  <c r="N59" i="2"/>
  <c r="K62" i="2"/>
  <c r="C52" i="2"/>
  <c r="C68" i="2" s="1"/>
  <c r="I61" i="2"/>
  <c r="I58" i="2"/>
  <c r="E28" i="2"/>
  <c r="E67" i="2"/>
  <c r="E65" i="2"/>
  <c r="J64" i="2"/>
  <c r="E64" i="2"/>
  <c r="E63" i="2"/>
  <c r="E62" i="2"/>
  <c r="E61" i="2"/>
  <c r="E60" i="2"/>
  <c r="E59" i="2"/>
  <c r="E58" i="2"/>
  <c r="E57" i="2"/>
  <c r="E56" i="2"/>
  <c r="E55" i="2"/>
  <c r="J53" i="2"/>
  <c r="F52" i="2" s="1"/>
  <c r="F68" i="2" s="1"/>
  <c r="E53" i="2"/>
  <c r="J51" i="2"/>
  <c r="B52" i="2" s="1"/>
  <c r="B68" i="2" s="1"/>
  <c r="E29" i="2"/>
  <c r="I62" i="2" l="1"/>
  <c r="E32" i="2"/>
  <c r="E35" i="2" s="1"/>
  <c r="E72" i="2" s="1"/>
  <c r="L65" i="2" l="1"/>
  <c r="E52" i="2"/>
  <c r="D68" i="2" l="1"/>
  <c r="E68" i="2" l="1"/>
  <c r="E73" i="2"/>
  <c r="E74" i="2" s="1"/>
  <c r="E76" i="2" s="1"/>
  <c r="J71" i="2" s="1"/>
  <c r="K71" i="2" s="1"/>
</calcChain>
</file>

<file path=xl/sharedStrings.xml><?xml version="1.0" encoding="utf-8"?>
<sst xmlns="http://schemas.openxmlformats.org/spreadsheetml/2006/main" count="79" uniqueCount="74">
  <si>
    <t>ANEXO RP-14 - REPASSES AO TERCEIRO SETOR - DEMONSTRATIVO INTEGRAL DAS RECEITAS E DESPESAS - TERMO DE COLABORAÇÃO/FOMENTO</t>
  </si>
  <si>
    <t>DOCUMENTO</t>
  </si>
  <si>
    <t>DATA</t>
  </si>
  <si>
    <t>VIGÊNCIA</t>
  </si>
  <si>
    <t>VALOR - R$</t>
  </si>
  <si>
    <t>Termo de Colaboração/Fomento  nº 12/2018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</si>
  <si>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</si>
  <si>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</si>
  <si>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</si>
  <si>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</si>
  <si>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</si>
  <si>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</si>
  <si>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</si>
  <si>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</si>
  <si>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</si>
  <si>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</si>
  <si>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</si>
  <si>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</si>
  <si>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</si>
  <si>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</si>
  <si>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</si>
  <si>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</si>
  <si>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</si>
  <si>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 xml:space="preserve">DESPESAS CONTABILIZADAS NESTE EXERCÍCIO E PAGAS NESTE EXERCÍCIO (R$) </t>
  </si>
  <si>
    <t xml:space="preserve">TOTAL DE DESPESAS PAGAS NESTE EXERCÍCIO (R$) </t>
  </si>
  <si>
    <t>DESPESAS CONTABILIZADAS NESTE EXERCÍCIO A PAGAR EM EXERCÍCIOS SEGUINTES (R$)</t>
  </si>
  <si>
    <t>(H)</t>
  </si>
  <si>
    <t>(I)</t>
  </si>
  <si>
    <t>(J= H + I)</t>
  </si>
  <si>
    <t>ORIGEM DOS RECURSOS (4)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</si>
  <si>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</si>
  <si>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</si>
  <si>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</si>
  <si>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</si>
  <si>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</si>
  <si>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</si>
  <si>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</si>
  <si>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</si>
  <si>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</si>
  <si>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</si>
  <si>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</si>
  <si>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</si>
  <si>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</si>
  <si>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</si>
  <si>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</si>
  <si>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</si>
  <si>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</si>
  <si>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</si>
  <si>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</si>
  <si>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</si>
  <si>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</si>
  <si>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</si>
  <si>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</si>
  <si>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</si>
  <si>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</si>
  <si>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Responsáveis pela Organização da Sociedade Civil:                               LUCIANA IENNE - PRESIDENTE</t>
  </si>
  <si>
    <t>COLABORAÇÃO/FOMENTO: 12/2018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LUCIANA IENNE
CPF: 119.253.768-85
OBJETO DA PARCERIA: Serviço de Assistência de Saúde aos Usuários com Deficiência Intelectual associada ou não a outras Deficiência e/ou Transtorno Global do Desenvolvimento com ou sem Comorbidade Psiquiatra nas Regiões
EXERCÍCIO:2020
ORIGEM DOS RECURSOS (1):  MUNICIPAL</t>
  </si>
  <si>
    <t>01/2020*</t>
  </si>
  <si>
    <t>01/01/2020 a 31/12/2020</t>
  </si>
  <si>
    <t>Bruto Folha</t>
  </si>
  <si>
    <t>FGTS</t>
  </si>
  <si>
    <t>INSS</t>
  </si>
  <si>
    <t>IRRF</t>
  </si>
  <si>
    <t xml:space="preserve">Farmacia </t>
  </si>
  <si>
    <t>Unimed</t>
  </si>
  <si>
    <t>Uniodonto</t>
  </si>
  <si>
    <t>Rescisão</t>
  </si>
  <si>
    <t>Pagamento Folha Janeiro - Recursos Proprios</t>
  </si>
  <si>
    <t>Folha</t>
  </si>
  <si>
    <t>Farmacia e Folha e Beneficios</t>
  </si>
  <si>
    <t>Pag. Salário + Férias + Rescisão</t>
  </si>
  <si>
    <t>MENSAL: FEVEREIRO 2020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</si>
  <si>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exercício/2020 bem como as despesas a pagar no exercício seguinte.</t>
    </r>
  </si>
  <si>
    <t>Vinhedo-SP 10 de março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</si>
</sst>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Calibri"/>
      <family val="2"/>
      <scheme val="minor"/>
    </font>
    <font>
      <b/>
      <sz val="7.5"/>
      <color theme="1"/>
      <name val="Arial"/>
      <family val="2"/>
    </font>
    <font>
      <sz val="7.5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2">
    <xf numFmtId="0" fontId="0" fillId="0" borderId="0" xfId="0"/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4" fontId="7" fillId="0" borderId="1" xfId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right" vertical="center" wrapText="1"/>
    </xf>
    <xf numFmtId="44" fontId="6" fillId="0" borderId="0" xfId="1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right" vertical="center" wrapText="1"/>
    </xf>
    <xf numFmtId="44" fontId="10" fillId="0" borderId="1" xfId="1" applyFont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44" fontId="9" fillId="0" borderId="1" xfId="1" applyFont="1" applyBorder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164" fontId="9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44" fontId="9" fillId="0" borderId="0" xfId="1" applyFont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4" fontId="0" fillId="0" borderId="1" xfId="1" applyFont="1" applyBorder="1" applyAlignment="1">
      <alignment vertical="center"/>
    </xf>
    <xf numFmtId="0" fontId="0" fillId="4" borderId="1" xfId="0" applyFill="1" applyBorder="1"/>
    <xf numFmtId="44" fontId="0" fillId="4" borderId="1" xfId="1" applyFont="1" applyFill="1" applyBorder="1"/>
    <xf numFmtId="0" fontId="0" fillId="4" borderId="1" xfId="0" applyFill="1" applyBorder="1" applyAlignment="1"/>
    <xf numFmtId="44" fontId="0" fillId="4" borderId="1" xfId="1" applyFont="1" applyFill="1" applyBorder="1" applyAlignment="1"/>
    <xf numFmtId="0" fontId="0" fillId="5" borderId="1" xfId="0" applyFill="1" applyBorder="1"/>
    <xf numFmtId="44" fontId="0" fillId="5" borderId="1" xfId="1" applyFont="1" applyFill="1" applyBorder="1"/>
    <xf numFmtId="0" fontId="0" fillId="6" borderId="1" xfId="0" applyFill="1" applyBorder="1"/>
    <xf numFmtId="44" fontId="13" fillId="6" borderId="1" xfId="1" applyFont="1" applyFill="1" applyBorder="1"/>
    <xf numFmtId="0" fontId="0" fillId="0" borderId="1" xfId="0" applyBorder="1"/>
    <xf numFmtId="44" fontId="0" fillId="0" borderId="1" xfId="1" applyFont="1" applyBorder="1"/>
    <xf numFmtId="0" fontId="0" fillId="7" borderId="1" xfId="0" applyFill="1" applyBorder="1"/>
    <xf numFmtId="44" fontId="0" fillId="7" borderId="1" xfId="1" applyFont="1" applyFill="1" applyBorder="1"/>
    <xf numFmtId="44" fontId="10" fillId="0" borderId="1" xfId="0" applyNumberFormat="1" applyFont="1" applyBorder="1" applyAlignment="1">
      <alignment horizontal="right" vertical="center" wrapText="1"/>
    </xf>
    <xf numFmtId="44" fontId="0" fillId="0" borderId="0" xfId="1" applyFont="1"/>
    <xf numFmtId="44" fontId="0" fillId="0" borderId="1" xfId="0" applyNumberFormat="1" applyBorder="1"/>
    <xf numFmtId="44" fontId="0" fillId="8" borderId="1" xfId="1" applyFont="1" applyFill="1" applyBorder="1"/>
    <xf numFmtId="44" fontId="0" fillId="8" borderId="6" xfId="1" applyFont="1" applyFill="1" applyBorder="1"/>
    <xf numFmtId="44" fontId="0" fillId="0" borderId="1" xfId="1" applyFont="1" applyFill="1" applyBorder="1"/>
    <xf numFmtId="44" fontId="0" fillId="6" borderId="6" xfId="1" applyFont="1" applyFill="1" applyBorder="1"/>
    <xf numFmtId="44" fontId="13" fillId="3" borderId="3" xfId="0" applyNumberFormat="1" applyFont="1" applyFill="1" applyBorder="1" applyAlignment="1">
      <alignment horizontal="center" vertical="center"/>
    </xf>
    <xf numFmtId="44" fontId="13" fillId="3" borderId="4" xfId="0" applyNumberFormat="1" applyFont="1" applyFill="1" applyBorder="1" applyAlignment="1">
      <alignment horizontal="center" vertical="center"/>
    </xf>
    <xf numFmtId="44" fontId="13" fillId="4" borderId="3" xfId="0" applyNumberFormat="1" applyFont="1" applyFill="1" applyBorder="1" applyAlignment="1">
      <alignment horizontal="center" vertical="center"/>
    </xf>
    <xf numFmtId="44" fontId="13" fillId="4" borderId="5" xfId="0" applyNumberFormat="1" applyFont="1" applyFill="1" applyBorder="1" applyAlignment="1">
      <alignment horizontal="center" vertical="center"/>
    </xf>
    <xf numFmtId="44" fontId="13" fillId="4" borderId="4" xfId="0" applyNumberFormat="1" applyFont="1" applyFill="1" applyBorder="1" applyAlignment="1">
      <alignment horizontal="center" vertical="center"/>
    </xf>
    <xf numFmtId="44" fontId="13" fillId="3" borderId="3" xfId="1" applyFont="1" applyFill="1" applyBorder="1" applyAlignment="1">
      <alignment horizontal="center" vertical="center"/>
    </xf>
    <xf numFmtId="44" fontId="13" fillId="3" borderId="5" xfId="1" applyFont="1" applyFill="1" applyBorder="1" applyAlignment="1">
      <alignment horizontal="center" vertical="center"/>
    </xf>
    <xf numFmtId="44" fontId="13" fillId="3" borderId="4" xfId="1" applyFont="1" applyFill="1" applyBorder="1" applyAlignment="1">
      <alignment horizontal="center" vertical="center"/>
    </xf>
    <xf numFmtId="44" fontId="13" fillId="3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44" fontId="0" fillId="8" borderId="1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justify" vertical="center" wrapText="1"/>
    </xf>
    <xf numFmtId="44" fontId="6" fillId="2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44" fontId="6" fillId="0" borderId="1" xfId="1" applyFont="1" applyBorder="1" applyAlignment="1">
      <alignment horizontal="center" vertical="center" wrapText="1"/>
    </xf>
    <xf numFmtId="44" fontId="5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4" fontId="0" fillId="8" borderId="7" xfId="1" applyFont="1" applyFill="1" applyBorder="1" applyAlignment="1">
      <alignment horizontal="center"/>
    </xf>
    <xf numFmtId="4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1009650</xdr:colOff>
      <xdr:row>5</xdr:row>
      <xdr:rowOff>66675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9B2FD974-6B2D-45B9-ADD8-1C234038A1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57950" cy="1019175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40</xdr:row>
      <xdr:rowOff>57149</xdr:rowOff>
    </xdr:from>
    <xdr:to>
      <xdr:col>5</xdr:col>
      <xdr:colOff>1000125</xdr:colOff>
      <xdr:row>46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622726EC-9CB2-48E7-90AB-D131888EF7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0334624"/>
          <a:ext cx="6362700" cy="1238251"/>
        </a:xfrm>
        <a:prstGeom prst="rect">
          <a:avLst/>
        </a:prstGeom>
      </xdr:spPr>
    </xdr:pic>
    <xdr:clientData/>
  </xdr:twoCellAnchor>
  <xdr:twoCellAnchor>
    <xdr:from>
      <xdr:col>2</xdr:col>
      <xdr:colOff>695325</xdr:colOff>
      <xdr:row>80</xdr:row>
      <xdr:rowOff>0</xdr:rowOff>
    </xdr:from>
    <xdr:to>
      <xdr:col>5</xdr:col>
      <xdr:colOff>1009650</xdr:colOff>
      <xdr:row>80</xdr:row>
      <xdr:rowOff>9525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xmlns="" id="{15410F91-3682-4783-9EA5-FE0438007DD0}"/>
            </a:ext>
          </a:extLst>
        </xdr:cNvPr>
        <xdr:cNvCxnSpPr/>
      </xdr:nvCxnSpPr>
      <xdr:spPr>
        <a:xfrm flipV="1">
          <a:off x="2924175" y="20221575"/>
          <a:ext cx="3533775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93"/>
  <sheetViews>
    <sheetView tabSelected="1" topLeftCell="A10" workbookViewId="0">
      <selection activeCell="M66" sqref="M66"/>
    </sheetView>
  </sheetViews>
  <sheetFormatPr defaultRowHeight="15" x14ac:dyDescent="0.25"/>
  <cols>
    <col min="1" max="4" width="16.7109375" customWidth="1"/>
    <col min="5" max="5" width="14.85546875" bestFit="1" customWidth="1"/>
    <col min="6" max="6" width="15.85546875" bestFit="1" customWidth="1"/>
    <col min="8" max="8" width="41.42578125" bestFit="1" customWidth="1"/>
    <col min="9" max="10" width="14.28515625" bestFit="1" customWidth="1"/>
    <col min="11" max="11" width="12.140625" bestFit="1" customWidth="1"/>
    <col min="12" max="13" width="13.28515625" bestFit="1" customWidth="1"/>
    <col min="14" max="14" width="10.5703125" bestFit="1" customWidth="1"/>
    <col min="15" max="15" width="13.28515625" style="47" bestFit="1" customWidth="1"/>
    <col min="16" max="16" width="14.28515625" bestFit="1" customWidth="1"/>
  </cols>
  <sheetData>
    <row r="7" spans="1:6" ht="19.5" x14ac:dyDescent="0.3">
      <c r="A7" s="79" t="s">
        <v>71</v>
      </c>
      <c r="B7" s="79"/>
      <c r="C7" s="79"/>
      <c r="D7" s="79"/>
      <c r="E7" s="79"/>
      <c r="F7" s="79"/>
    </row>
    <row r="8" spans="1:6" ht="30" customHeight="1" x14ac:dyDescent="0.25">
      <c r="A8" s="80" t="s">
        <v>0</v>
      </c>
      <c r="B8" s="81"/>
      <c r="C8" s="81"/>
      <c r="D8" s="81"/>
      <c r="E8" s="81"/>
      <c r="F8" s="81"/>
    </row>
    <row r="9" spans="1:6" ht="159" customHeight="1" x14ac:dyDescent="0.25">
      <c r="A9" s="82" t="s">
        <v>56</v>
      </c>
      <c r="B9" s="83"/>
      <c r="C9" s="83"/>
      <c r="D9" s="83"/>
      <c r="E9" s="83"/>
      <c r="F9" s="83"/>
    </row>
    <row r="10" spans="1:6" ht="6" customHeight="1" x14ac:dyDescent="0.25">
      <c r="A10" s="84"/>
      <c r="B10" s="84"/>
      <c r="C10" s="84"/>
      <c r="D10" s="84"/>
      <c r="E10" s="84"/>
      <c r="F10" s="84"/>
    </row>
    <row r="11" spans="1:6" x14ac:dyDescent="0.25">
      <c r="A11" s="85" t="s">
        <v>1</v>
      </c>
      <c r="B11" s="85"/>
      <c r="C11" s="85"/>
      <c r="D11" s="28" t="s">
        <v>2</v>
      </c>
      <c r="E11" s="28" t="s">
        <v>3</v>
      </c>
      <c r="F11" s="28" t="s">
        <v>4</v>
      </c>
    </row>
    <row r="12" spans="1:6" ht="18.75" customHeight="1" x14ac:dyDescent="0.25">
      <c r="A12" s="86" t="s">
        <v>5</v>
      </c>
      <c r="B12" s="86"/>
      <c r="C12" s="86"/>
      <c r="D12" s="1" t="s">
        <v>57</v>
      </c>
      <c r="E12" s="2" t="s">
        <v>58</v>
      </c>
      <c r="F12" s="29">
        <v>865543.63</v>
      </c>
    </row>
    <row r="13" spans="1:6" x14ac:dyDescent="0.25">
      <c r="A13" s="86" t="s">
        <v>6</v>
      </c>
      <c r="B13" s="86"/>
      <c r="C13" s="86"/>
      <c r="D13" s="2"/>
      <c r="E13" s="2"/>
      <c r="F13" s="29"/>
    </row>
    <row r="14" spans="1:6" x14ac:dyDescent="0.25">
      <c r="A14" s="86" t="s">
        <v>6</v>
      </c>
      <c r="B14" s="86"/>
      <c r="C14" s="86"/>
      <c r="D14" s="2"/>
      <c r="E14" s="2"/>
      <c r="F14" s="29"/>
    </row>
    <row r="15" spans="1:6" ht="15" customHeight="1" x14ac:dyDescent="0.25">
      <c r="A15" s="87"/>
      <c r="B15" s="88"/>
      <c r="C15" s="88"/>
      <c r="D15" s="88"/>
      <c r="E15" s="88"/>
      <c r="F15" s="88"/>
    </row>
    <row r="16" spans="1:6" x14ac:dyDescent="0.25">
      <c r="A16" s="85" t="s">
        <v>7</v>
      </c>
      <c r="B16" s="85"/>
      <c r="C16" s="85"/>
      <c r="D16" s="85"/>
      <c r="E16" s="85"/>
      <c r="F16" s="85"/>
    </row>
    <row r="17" spans="1:6" ht="27" x14ac:dyDescent="0.25">
      <c r="A17" s="28" t="s">
        <v>8</v>
      </c>
      <c r="B17" s="28" t="s">
        <v>9</v>
      </c>
      <c r="C17" s="28" t="s">
        <v>10</v>
      </c>
      <c r="D17" s="28" t="s">
        <v>11</v>
      </c>
      <c r="E17" s="85" t="s">
        <v>12</v>
      </c>
      <c r="F17" s="85"/>
    </row>
    <row r="18" spans="1:6" x14ac:dyDescent="0.25">
      <c r="A18" s="3">
        <v>43881</v>
      </c>
      <c r="B18" s="4">
        <v>96600.9</v>
      </c>
      <c r="C18" s="3">
        <v>43881</v>
      </c>
      <c r="D18" s="5">
        <v>201300</v>
      </c>
      <c r="E18" s="78">
        <v>96600.9</v>
      </c>
      <c r="F18" s="78"/>
    </row>
    <row r="19" spans="1:6" x14ac:dyDescent="0.25">
      <c r="A19" s="30"/>
      <c r="B19" s="5"/>
      <c r="C19" s="3"/>
      <c r="D19" s="5"/>
      <c r="E19" s="78"/>
      <c r="F19" s="78"/>
    </row>
    <row r="20" spans="1:6" x14ac:dyDescent="0.25">
      <c r="A20" s="30"/>
      <c r="B20" s="5"/>
      <c r="C20" s="30"/>
      <c r="D20" s="5"/>
      <c r="E20" s="78"/>
      <c r="F20" s="78"/>
    </row>
    <row r="21" spans="1:6" x14ac:dyDescent="0.25">
      <c r="A21" s="30"/>
      <c r="B21" s="5"/>
      <c r="C21" s="30"/>
      <c r="D21" s="5"/>
      <c r="E21" s="78"/>
      <c r="F21" s="78"/>
    </row>
    <row r="22" spans="1:6" x14ac:dyDescent="0.25">
      <c r="A22" s="30"/>
      <c r="B22" s="5"/>
      <c r="C22" s="30"/>
      <c r="D22" s="5"/>
      <c r="E22" s="78"/>
      <c r="F22" s="78"/>
    </row>
    <row r="23" spans="1:6" x14ac:dyDescent="0.25">
      <c r="A23" s="30"/>
      <c r="B23" s="5"/>
      <c r="C23" s="30"/>
      <c r="D23" s="5"/>
      <c r="E23" s="78"/>
      <c r="F23" s="78"/>
    </row>
    <row r="24" spans="1:6" x14ac:dyDescent="0.25">
      <c r="A24" s="30"/>
      <c r="B24" s="5"/>
      <c r="C24" s="30"/>
      <c r="D24" s="5"/>
      <c r="E24" s="78"/>
      <c r="F24" s="78"/>
    </row>
    <row r="25" spans="1:6" x14ac:dyDescent="0.25">
      <c r="A25" s="2"/>
      <c r="B25" s="6"/>
      <c r="C25" s="6"/>
      <c r="D25" s="2"/>
      <c r="E25" s="78"/>
      <c r="F25" s="78"/>
    </row>
    <row r="26" spans="1:6" x14ac:dyDescent="0.25">
      <c r="A26" s="2"/>
      <c r="B26" s="6"/>
      <c r="C26" s="6"/>
      <c r="D26" s="6"/>
      <c r="E26" s="78"/>
      <c r="F26" s="78"/>
    </row>
    <row r="27" spans="1:6" x14ac:dyDescent="0.25">
      <c r="A27" s="2"/>
      <c r="B27" s="6"/>
      <c r="C27" s="6"/>
      <c r="D27" s="6"/>
      <c r="E27" s="78"/>
      <c r="F27" s="78"/>
    </row>
    <row r="28" spans="1:6" x14ac:dyDescent="0.25">
      <c r="A28" s="76" t="s">
        <v>13</v>
      </c>
      <c r="B28" s="76"/>
      <c r="C28" s="76"/>
      <c r="D28" s="6"/>
      <c r="E28" s="78" t="e">
        <f>#REF!</f>
        <v>#REF!</v>
      </c>
      <c r="F28" s="78"/>
    </row>
    <row r="29" spans="1:6" x14ac:dyDescent="0.25">
      <c r="A29" s="76" t="s">
        <v>14</v>
      </c>
      <c r="B29" s="76"/>
      <c r="C29" s="76"/>
      <c r="D29" s="6"/>
      <c r="E29" s="78">
        <f>E18+E19</f>
        <v>96600.9</v>
      </c>
      <c r="F29" s="78"/>
    </row>
    <row r="30" spans="1:6" x14ac:dyDescent="0.25">
      <c r="A30" s="76" t="s">
        <v>15</v>
      </c>
      <c r="B30" s="76"/>
      <c r="C30" s="76"/>
      <c r="D30" s="6"/>
      <c r="E30" s="78">
        <v>43.02</v>
      </c>
      <c r="F30" s="78"/>
    </row>
    <row r="31" spans="1:6" x14ac:dyDescent="0.25">
      <c r="A31" s="76" t="s">
        <v>16</v>
      </c>
      <c r="B31" s="76"/>
      <c r="C31" s="76"/>
      <c r="D31" s="6"/>
      <c r="E31" s="78"/>
      <c r="F31" s="78"/>
    </row>
    <row r="32" spans="1:6" x14ac:dyDescent="0.25">
      <c r="A32" s="76" t="s">
        <v>17</v>
      </c>
      <c r="B32" s="76"/>
      <c r="C32" s="76"/>
      <c r="D32" s="6"/>
      <c r="E32" s="78" t="e">
        <f>E28+E29+E30+E31</f>
        <v>#REF!</v>
      </c>
      <c r="F32" s="78"/>
    </row>
    <row r="33" spans="1:6" x14ac:dyDescent="0.25">
      <c r="A33" s="74"/>
      <c r="B33" s="74"/>
      <c r="C33" s="74"/>
      <c r="D33" s="7"/>
      <c r="E33" s="75"/>
      <c r="F33" s="75"/>
    </row>
    <row r="34" spans="1:6" x14ac:dyDescent="0.25">
      <c r="A34" s="76" t="s">
        <v>18</v>
      </c>
      <c r="B34" s="76"/>
      <c r="C34" s="76"/>
      <c r="D34" s="6"/>
      <c r="E34" s="77">
        <f>I63-0.7</f>
        <v>249.64000000000001</v>
      </c>
      <c r="F34" s="77"/>
    </row>
    <row r="35" spans="1:6" x14ac:dyDescent="0.25">
      <c r="A35" s="76" t="s">
        <v>19</v>
      </c>
      <c r="B35" s="76"/>
      <c r="C35" s="76"/>
      <c r="D35" s="6"/>
      <c r="E35" s="77" t="e">
        <f>E32+E34</f>
        <v>#REF!</v>
      </c>
      <c r="F35" s="77"/>
    </row>
    <row r="36" spans="1:6" x14ac:dyDescent="0.25">
      <c r="A36" s="8"/>
      <c r="B36" s="8"/>
      <c r="C36" s="8"/>
      <c r="D36" s="9"/>
      <c r="E36" s="10"/>
      <c r="F36" s="10"/>
    </row>
    <row r="37" spans="1:6" ht="54" customHeight="1" x14ac:dyDescent="0.25">
      <c r="A37" s="62" t="s">
        <v>72</v>
      </c>
      <c r="B37" s="72"/>
      <c r="C37" s="72"/>
      <c r="D37" s="72"/>
      <c r="E37" s="72"/>
      <c r="F37" s="72"/>
    </row>
    <row r="38" spans="1:6" ht="15" customHeight="1" x14ac:dyDescent="0.25">
      <c r="A38" s="62"/>
      <c r="B38" s="62"/>
      <c r="C38" s="62"/>
      <c r="D38" s="62"/>
      <c r="E38" s="62"/>
      <c r="F38" s="62"/>
    </row>
    <row r="39" spans="1:6" ht="15" customHeight="1" x14ac:dyDescent="0.25">
      <c r="A39" s="27"/>
      <c r="B39" s="27"/>
      <c r="C39" s="27"/>
      <c r="D39" s="27"/>
      <c r="E39" s="27"/>
      <c r="F39" s="27"/>
    </row>
    <row r="40" spans="1:6" ht="15" customHeight="1" x14ac:dyDescent="0.25">
      <c r="A40" s="73"/>
      <c r="B40" s="73"/>
      <c r="C40" s="73"/>
      <c r="D40" s="73"/>
      <c r="E40" s="73"/>
      <c r="F40" s="73"/>
    </row>
    <row r="41" spans="1:6" ht="15" customHeight="1" x14ac:dyDescent="0.25">
      <c r="A41" s="27"/>
      <c r="B41" s="27"/>
      <c r="C41" s="27"/>
      <c r="D41" s="27"/>
      <c r="E41" s="27"/>
      <c r="F41" s="27"/>
    </row>
    <row r="42" spans="1:6" ht="15" customHeight="1" x14ac:dyDescent="0.25">
      <c r="A42" s="27"/>
      <c r="B42" s="27"/>
      <c r="C42" s="27"/>
      <c r="D42" s="27"/>
      <c r="E42" s="27"/>
      <c r="F42" s="27"/>
    </row>
    <row r="43" spans="1:6" ht="15" customHeight="1" x14ac:dyDescent="0.25">
      <c r="A43" s="27"/>
      <c r="B43" s="27"/>
      <c r="C43" s="27"/>
      <c r="D43" s="27"/>
      <c r="E43" s="27"/>
      <c r="F43" s="27"/>
    </row>
    <row r="44" spans="1:6" ht="15" customHeight="1" x14ac:dyDescent="0.25">
      <c r="A44" s="27"/>
      <c r="B44" s="27"/>
      <c r="C44" s="27"/>
      <c r="D44" s="27"/>
      <c r="E44" s="27"/>
      <c r="F44" s="27"/>
    </row>
    <row r="45" spans="1:6" ht="15" customHeight="1" x14ac:dyDescent="0.25">
      <c r="A45" s="27"/>
      <c r="B45" s="27"/>
      <c r="C45" s="27"/>
      <c r="D45" s="27"/>
      <c r="E45" s="27"/>
      <c r="F45" s="27"/>
    </row>
    <row r="46" spans="1:6" ht="15" customHeight="1" x14ac:dyDescent="0.25">
      <c r="A46" s="27"/>
      <c r="B46" s="27"/>
      <c r="C46" s="27"/>
      <c r="D46" s="27"/>
      <c r="E46" s="27"/>
      <c r="F46" s="27"/>
    </row>
    <row r="47" spans="1:6" ht="15" customHeight="1" x14ac:dyDescent="0.25">
      <c r="A47" s="27"/>
      <c r="B47" s="27"/>
      <c r="C47" s="27"/>
      <c r="D47" s="27"/>
      <c r="E47" s="27"/>
      <c r="F47" s="27"/>
    </row>
    <row r="48" spans="1:6" ht="3.75" customHeight="1" x14ac:dyDescent="0.25">
      <c r="A48" s="27"/>
      <c r="B48" s="27"/>
      <c r="C48" s="27"/>
      <c r="D48" s="27"/>
      <c r="E48" s="27"/>
      <c r="F48" s="27"/>
    </row>
    <row r="49" spans="1:16" ht="72.75" customHeight="1" x14ac:dyDescent="0.25">
      <c r="A49" s="65" t="s">
        <v>20</v>
      </c>
      <c r="B49" s="65" t="s">
        <v>21</v>
      </c>
      <c r="C49" s="11" t="s">
        <v>22</v>
      </c>
      <c r="D49" s="11" t="s">
        <v>23</v>
      </c>
      <c r="E49" s="11" t="s">
        <v>24</v>
      </c>
      <c r="F49" s="65" t="s">
        <v>25</v>
      </c>
    </row>
    <row r="50" spans="1:16" x14ac:dyDescent="0.25">
      <c r="A50" s="65"/>
      <c r="B50" s="65"/>
      <c r="C50" s="12" t="s">
        <v>26</v>
      </c>
      <c r="D50" s="12" t="s">
        <v>27</v>
      </c>
      <c r="E50" s="12" t="s">
        <v>28</v>
      </c>
      <c r="F50" s="65"/>
      <c r="I50" t="s">
        <v>68</v>
      </c>
      <c r="N50" s="50">
        <v>8.1</v>
      </c>
      <c r="O50" s="49">
        <v>49718</v>
      </c>
      <c r="P50" s="47">
        <v>49718</v>
      </c>
    </row>
    <row r="51" spans="1:16" x14ac:dyDescent="0.25">
      <c r="A51" s="31"/>
      <c r="B51" s="65" t="s">
        <v>29</v>
      </c>
      <c r="C51" s="65"/>
      <c r="D51" s="65"/>
      <c r="E51" s="65"/>
      <c r="F51" s="65"/>
      <c r="H51" s="32" t="s">
        <v>59</v>
      </c>
      <c r="I51" s="33">
        <v>69785.14</v>
      </c>
      <c r="J51" s="53">
        <f>SUM(I51:I52)</f>
        <v>75354.37</v>
      </c>
      <c r="N51" s="50">
        <v>8.5</v>
      </c>
      <c r="O51" s="49">
        <v>2253.29</v>
      </c>
      <c r="P51" s="47">
        <v>2253.29</v>
      </c>
    </row>
    <row r="52" spans="1:16" ht="20.25" customHeight="1" x14ac:dyDescent="0.25">
      <c r="A52" s="13" t="s">
        <v>30</v>
      </c>
      <c r="B52" s="15">
        <f>J51</f>
        <v>75354.37</v>
      </c>
      <c r="C52" s="15" t="e">
        <f>#REF!</f>
        <v>#REF!</v>
      </c>
      <c r="D52" s="15">
        <f>K62+I63</f>
        <v>1800.55</v>
      </c>
      <c r="E52" s="15" t="e">
        <f>C52+D52</f>
        <v>#REF!</v>
      </c>
      <c r="F52" s="15">
        <f>J53</f>
        <v>68072.459999999992</v>
      </c>
      <c r="H52" s="32" t="s">
        <v>60</v>
      </c>
      <c r="I52" s="33">
        <v>5569.23</v>
      </c>
      <c r="J52" s="54"/>
      <c r="N52" s="50">
        <v>49</v>
      </c>
      <c r="O52" s="49">
        <v>4167.68</v>
      </c>
      <c r="P52" s="47">
        <v>4167.68</v>
      </c>
    </row>
    <row r="53" spans="1:16" ht="19.5" customHeight="1" x14ac:dyDescent="0.25">
      <c r="A53" s="13" t="s">
        <v>31</v>
      </c>
      <c r="B53" s="14">
        <v>0</v>
      </c>
      <c r="C53" s="14">
        <v>0</v>
      </c>
      <c r="D53" s="14">
        <v>0</v>
      </c>
      <c r="E53" s="14">
        <f t="shared" ref="E53:E68" si="0">C53+D53</f>
        <v>0</v>
      </c>
      <c r="F53" s="14">
        <v>0</v>
      </c>
      <c r="H53" s="34" t="s">
        <v>60</v>
      </c>
      <c r="I53" s="35">
        <v>5569.23</v>
      </c>
      <c r="J53" s="55">
        <f>SUM(I53:I56)</f>
        <v>68072.459999999992</v>
      </c>
      <c r="N53" s="50">
        <v>42</v>
      </c>
      <c r="O53" s="49">
        <v>81.239999999999995</v>
      </c>
      <c r="P53" s="47">
        <v>135.4</v>
      </c>
    </row>
    <row r="54" spans="1:16" x14ac:dyDescent="0.25">
      <c r="A54" s="13" t="s">
        <v>32</v>
      </c>
      <c r="B54" s="14">
        <v>0</v>
      </c>
      <c r="C54" s="14">
        <v>0</v>
      </c>
      <c r="D54" s="14">
        <v>0</v>
      </c>
      <c r="E54" s="14">
        <f>C54+D54</f>
        <v>0</v>
      </c>
      <c r="F54" s="14">
        <v>0</v>
      </c>
      <c r="H54" s="34" t="s">
        <v>61</v>
      </c>
      <c r="I54" s="35">
        <v>6634.6</v>
      </c>
      <c r="J54" s="56"/>
      <c r="N54" s="50">
        <v>9.5</v>
      </c>
      <c r="O54" s="49">
        <v>1143.24</v>
      </c>
      <c r="P54" s="47">
        <v>853.68</v>
      </c>
    </row>
    <row r="55" spans="1:16" ht="22.5" customHeight="1" x14ac:dyDescent="0.25">
      <c r="A55" s="13" t="s">
        <v>33</v>
      </c>
      <c r="B55" s="14">
        <v>0</v>
      </c>
      <c r="C55" s="14">
        <v>0</v>
      </c>
      <c r="D55" s="14">
        <v>0</v>
      </c>
      <c r="E55" s="14">
        <f t="shared" si="0"/>
        <v>0</v>
      </c>
      <c r="F55" s="14">
        <v>0</v>
      </c>
      <c r="H55" s="34" t="s">
        <v>62</v>
      </c>
      <c r="I55" s="35">
        <v>3145.63</v>
      </c>
      <c r="J55" s="56"/>
      <c r="N55" s="50">
        <v>9.5</v>
      </c>
      <c r="O55" s="49">
        <v>853.68</v>
      </c>
      <c r="P55" s="47">
        <v>5212.05</v>
      </c>
    </row>
    <row r="56" spans="1:16" x14ac:dyDescent="0.25">
      <c r="A56" s="13" t="s">
        <v>34</v>
      </c>
      <c r="B56" s="14">
        <v>0</v>
      </c>
      <c r="C56" s="14">
        <v>0</v>
      </c>
      <c r="D56" s="14">
        <v>0</v>
      </c>
      <c r="E56" s="14">
        <f t="shared" si="0"/>
        <v>0</v>
      </c>
      <c r="F56" s="14">
        <v>0</v>
      </c>
      <c r="H56" s="36" t="s">
        <v>69</v>
      </c>
      <c r="I56" s="37">
        <v>52723</v>
      </c>
      <c r="J56" s="57"/>
      <c r="N56" s="50">
        <v>9.5</v>
      </c>
      <c r="O56" s="49">
        <v>5212.05</v>
      </c>
      <c r="P56" s="47">
        <v>64.52</v>
      </c>
    </row>
    <row r="57" spans="1:16" ht="22.5" x14ac:dyDescent="0.25">
      <c r="A57" s="13" t="s">
        <v>35</v>
      </c>
      <c r="B57" s="14">
        <v>0</v>
      </c>
      <c r="C57" s="14">
        <v>0</v>
      </c>
      <c r="D57" s="14">
        <v>0</v>
      </c>
      <c r="E57" s="14">
        <f t="shared" si="0"/>
        <v>0</v>
      </c>
      <c r="F57" s="14">
        <v>0</v>
      </c>
      <c r="H57" s="38" t="s">
        <v>70</v>
      </c>
      <c r="I57" s="39">
        <v>49718</v>
      </c>
      <c r="J57" s="58">
        <f>SUM(I57:I61)+I63</f>
        <v>52572.149999999994</v>
      </c>
      <c r="N57" s="50">
        <v>8.2100000000000009</v>
      </c>
      <c r="O57" s="49">
        <v>135.4</v>
      </c>
      <c r="P57" s="47">
        <f>SUM(P50:P56)</f>
        <v>62404.62</v>
      </c>
    </row>
    <row r="58" spans="1:16" x14ac:dyDescent="0.25">
      <c r="A58" s="13" t="s">
        <v>36</v>
      </c>
      <c r="B58" s="14">
        <v>0</v>
      </c>
      <c r="C58" s="14">
        <v>0</v>
      </c>
      <c r="D58" s="14">
        <v>0</v>
      </c>
      <c r="E58" s="14">
        <f t="shared" si="0"/>
        <v>0</v>
      </c>
      <c r="F58" s="14">
        <v>0</v>
      </c>
      <c r="H58" s="38" t="s">
        <v>64</v>
      </c>
      <c r="I58" s="39">
        <f>1143.24+853.68</f>
        <v>1996.92</v>
      </c>
      <c r="J58" s="59"/>
      <c r="N58" s="50">
        <v>34.46</v>
      </c>
      <c r="O58" s="49">
        <v>171.38</v>
      </c>
    </row>
    <row r="59" spans="1:16" ht="21" customHeight="1" x14ac:dyDescent="0.25">
      <c r="A59" s="13" t="s">
        <v>37</v>
      </c>
      <c r="B59" s="14">
        <v>0</v>
      </c>
      <c r="C59" s="14">
        <v>0</v>
      </c>
      <c r="D59" s="14">
        <v>0</v>
      </c>
      <c r="E59" s="14">
        <f t="shared" si="0"/>
        <v>0</v>
      </c>
      <c r="F59" s="14">
        <v>0</v>
      </c>
      <c r="H59" s="38" t="s">
        <v>65</v>
      </c>
      <c r="I59" s="39">
        <f>81.24+135.4</f>
        <v>216.64</v>
      </c>
      <c r="J59" s="59"/>
      <c r="K59" s="49">
        <v>1143.24</v>
      </c>
      <c r="N59" s="50">
        <f>SUM(N50:N58)</f>
        <v>178.77</v>
      </c>
      <c r="O59" s="49">
        <v>99.91</v>
      </c>
    </row>
    <row r="60" spans="1:16" ht="13.5" customHeight="1" x14ac:dyDescent="0.25">
      <c r="A60" s="13" t="s">
        <v>38</v>
      </c>
      <c r="B60" s="14">
        <v>0</v>
      </c>
      <c r="C60" s="14">
        <v>0</v>
      </c>
      <c r="D60" s="14">
        <v>0</v>
      </c>
      <c r="E60" s="14">
        <f t="shared" si="0"/>
        <v>0</v>
      </c>
      <c r="F60" s="14">
        <v>0</v>
      </c>
      <c r="H60" s="38" t="s">
        <v>66</v>
      </c>
      <c r="I60" s="39">
        <v>0</v>
      </c>
      <c r="J60" s="59"/>
      <c r="K60" s="49">
        <v>325.73</v>
      </c>
      <c r="O60" s="49">
        <v>118.96</v>
      </c>
    </row>
    <row r="61" spans="1:16" x14ac:dyDescent="0.25">
      <c r="A61" s="13" t="s">
        <v>39</v>
      </c>
      <c r="B61" s="14">
        <v>0</v>
      </c>
      <c r="C61" s="14">
        <v>0</v>
      </c>
      <c r="D61" s="14">
        <v>0</v>
      </c>
      <c r="E61" s="14">
        <f t="shared" si="0"/>
        <v>0</v>
      </c>
      <c r="F61" s="14">
        <v>0</v>
      </c>
      <c r="H61" s="38" t="s">
        <v>63</v>
      </c>
      <c r="I61" s="39">
        <f>171.38+99.91+118.96</f>
        <v>390.24999999999994</v>
      </c>
      <c r="J61" s="59"/>
      <c r="K61" s="49">
        <v>81.239999999999995</v>
      </c>
      <c r="O61" s="49">
        <f>SUM(O50:O60)</f>
        <v>63954.83</v>
      </c>
    </row>
    <row r="62" spans="1:16" x14ac:dyDescent="0.25">
      <c r="A62" s="13" t="s">
        <v>40</v>
      </c>
      <c r="B62" s="14">
        <v>0</v>
      </c>
      <c r="C62" s="14">
        <v>0</v>
      </c>
      <c r="D62" s="14">
        <v>0</v>
      </c>
      <c r="E62" s="14">
        <f t="shared" si="0"/>
        <v>0</v>
      </c>
      <c r="F62" s="14">
        <v>0</v>
      </c>
      <c r="H62" s="40"/>
      <c r="I62" s="41">
        <f>SUM(I57:I61)</f>
        <v>52321.81</v>
      </c>
      <c r="J62" s="59"/>
      <c r="K62" s="52">
        <f>SUM(K59:K61)</f>
        <v>1550.21</v>
      </c>
      <c r="L62" s="48">
        <f>I62-K62</f>
        <v>50771.6</v>
      </c>
      <c r="O62" s="47">
        <f>I63</f>
        <v>250.34</v>
      </c>
    </row>
    <row r="63" spans="1:16" x14ac:dyDescent="0.25">
      <c r="A63" s="13" t="s">
        <v>41</v>
      </c>
      <c r="B63" s="14">
        <v>0</v>
      </c>
      <c r="C63" s="14">
        <v>0</v>
      </c>
      <c r="D63" s="14">
        <v>0</v>
      </c>
      <c r="E63" s="14">
        <f t="shared" si="0"/>
        <v>0</v>
      </c>
      <c r="F63" s="14">
        <v>0</v>
      </c>
      <c r="H63" s="42" t="s">
        <v>67</v>
      </c>
      <c r="I63" s="43">
        <v>250.34</v>
      </c>
      <c r="J63" s="60"/>
      <c r="L63" s="48">
        <f>J64</f>
        <v>11633.02</v>
      </c>
      <c r="O63" s="47">
        <f>O61+O62</f>
        <v>64205.17</v>
      </c>
    </row>
    <row r="64" spans="1:16" ht="22.5" x14ac:dyDescent="0.25">
      <c r="A64" s="13" t="s">
        <v>42</v>
      </c>
      <c r="B64" s="14">
        <v>0</v>
      </c>
      <c r="C64" s="14">
        <v>0</v>
      </c>
      <c r="D64" s="14">
        <v>0</v>
      </c>
      <c r="E64" s="14">
        <f t="shared" si="0"/>
        <v>0</v>
      </c>
      <c r="F64" s="14">
        <v>0</v>
      </c>
      <c r="H64" s="44" t="s">
        <v>60</v>
      </c>
      <c r="I64" s="45">
        <v>5212.05</v>
      </c>
      <c r="J64" s="61">
        <f>SUM(I64:I67)</f>
        <v>11633.02</v>
      </c>
      <c r="L64" s="48">
        <f>SUM(L62:L63)</f>
        <v>62404.619999999995</v>
      </c>
      <c r="M64" s="43" t="e">
        <f>#REF!</f>
        <v>#REF!</v>
      </c>
    </row>
    <row r="65" spans="1:13" x14ac:dyDescent="0.25">
      <c r="A65" s="13" t="s">
        <v>43</v>
      </c>
      <c r="B65" s="14">
        <v>0</v>
      </c>
      <c r="C65" s="14">
        <v>0</v>
      </c>
      <c r="D65" s="14">
        <v>0</v>
      </c>
      <c r="E65" s="14">
        <f t="shared" si="0"/>
        <v>0</v>
      </c>
      <c r="F65" s="14">
        <v>0</v>
      </c>
      <c r="H65" s="44" t="s">
        <v>61</v>
      </c>
      <c r="I65" s="45">
        <v>4167.68</v>
      </c>
      <c r="J65" s="61"/>
      <c r="L65" s="89" t="e">
        <f>M64-L64</f>
        <v>#REF!</v>
      </c>
      <c r="M65" s="89"/>
    </row>
    <row r="66" spans="1:13" ht="22.5" x14ac:dyDescent="0.25">
      <c r="A66" s="13" t="s">
        <v>44</v>
      </c>
      <c r="B66" s="15">
        <f>N59</f>
        <v>178.77</v>
      </c>
      <c r="C66" s="14">
        <v>0</v>
      </c>
      <c r="D66" s="46">
        <f>B66</f>
        <v>178.77</v>
      </c>
      <c r="E66" s="14">
        <f t="shared" si="0"/>
        <v>178.77</v>
      </c>
      <c r="F66" s="15">
        <v>0</v>
      </c>
      <c r="H66" s="44" t="s">
        <v>62</v>
      </c>
      <c r="I66" s="45">
        <v>2253.29</v>
      </c>
      <c r="J66" s="61"/>
    </row>
    <row r="67" spans="1:13" x14ac:dyDescent="0.25">
      <c r="A67" s="13" t="s">
        <v>45</v>
      </c>
      <c r="B67" s="14">
        <v>0</v>
      </c>
      <c r="C67" s="14">
        <v>0</v>
      </c>
      <c r="D67" s="14">
        <v>0</v>
      </c>
      <c r="E67" s="14">
        <f t="shared" si="0"/>
        <v>0</v>
      </c>
      <c r="F67" s="14">
        <v>0</v>
      </c>
      <c r="H67" s="38"/>
      <c r="I67" s="39"/>
      <c r="J67" s="61"/>
    </row>
    <row r="68" spans="1:13" x14ac:dyDescent="0.25">
      <c r="A68" s="16" t="s">
        <v>46</v>
      </c>
      <c r="B68" s="17">
        <f>SUM(B52:B67)</f>
        <v>75533.14</v>
      </c>
      <c r="C68" s="18" t="e">
        <f>SUM(C52:C67)</f>
        <v>#REF!</v>
      </c>
      <c r="D68" s="18">
        <f>SUM(D52:D67)</f>
        <v>1979.32</v>
      </c>
      <c r="E68" s="18" t="e">
        <f t="shared" si="0"/>
        <v>#REF!</v>
      </c>
      <c r="F68" s="19">
        <f>SUM(F52:F67)</f>
        <v>68072.459999999992</v>
      </c>
    </row>
    <row r="69" spans="1:13" ht="1.5" customHeight="1" x14ac:dyDescent="0.25">
      <c r="A69" s="20"/>
      <c r="B69" s="21"/>
      <c r="C69" s="22"/>
      <c r="D69" s="22"/>
      <c r="E69" s="22"/>
      <c r="F69" s="23"/>
    </row>
    <row r="70" spans="1:13" ht="113.25" customHeight="1" x14ac:dyDescent="0.25">
      <c r="A70" s="66" t="s">
        <v>47</v>
      </c>
      <c r="B70" s="67"/>
      <c r="C70" s="67"/>
      <c r="D70" s="67"/>
      <c r="E70" s="67"/>
      <c r="F70" s="67"/>
    </row>
    <row r="71" spans="1:13" x14ac:dyDescent="0.25">
      <c r="A71" s="68" t="s">
        <v>48</v>
      </c>
      <c r="B71" s="68"/>
      <c r="C71" s="68"/>
      <c r="D71" s="68"/>
      <c r="E71" s="68"/>
      <c r="F71" s="68"/>
      <c r="H71" s="43">
        <v>78997.23</v>
      </c>
      <c r="I71" s="69" t="e">
        <f>SUM(H71:H77)</f>
        <v>#REF!</v>
      </c>
      <c r="J71" s="90" t="e">
        <f>E76</f>
        <v>#REF!</v>
      </c>
      <c r="K71" s="90" t="e">
        <f>J71-I71</f>
        <v>#REF!</v>
      </c>
    </row>
    <row r="72" spans="1:13" x14ac:dyDescent="0.25">
      <c r="A72" s="63" t="s">
        <v>49</v>
      </c>
      <c r="B72" s="63"/>
      <c r="C72" s="63"/>
      <c r="D72" s="63"/>
      <c r="E72" s="64" t="e">
        <f>E35</f>
        <v>#REF!</v>
      </c>
      <c r="F72" s="64"/>
      <c r="H72" s="43" t="e">
        <f>#REF!</f>
        <v>#REF!</v>
      </c>
      <c r="I72" s="70"/>
      <c r="J72" s="91"/>
      <c r="K72" s="91"/>
    </row>
    <row r="73" spans="1:13" x14ac:dyDescent="0.25">
      <c r="A73" s="63" t="s">
        <v>50</v>
      </c>
      <c r="B73" s="63"/>
      <c r="C73" s="63"/>
      <c r="D73" s="63"/>
      <c r="E73" s="64" t="e">
        <f>C68+D68</f>
        <v>#REF!</v>
      </c>
      <c r="F73" s="64"/>
      <c r="H73" s="43">
        <v>2733.46</v>
      </c>
      <c r="I73" s="70"/>
      <c r="J73" s="91"/>
      <c r="K73" s="91"/>
    </row>
    <row r="74" spans="1:13" x14ac:dyDescent="0.25">
      <c r="A74" s="63" t="s">
        <v>51</v>
      </c>
      <c r="B74" s="63"/>
      <c r="C74" s="63"/>
      <c r="D74" s="63"/>
      <c r="E74" s="64" t="e">
        <f>E32-(E73-E34)</f>
        <v>#REF!</v>
      </c>
      <c r="F74" s="64"/>
      <c r="H74" s="43">
        <v>1893.09</v>
      </c>
      <c r="I74" s="70"/>
      <c r="J74" s="91"/>
      <c r="K74" s="91"/>
    </row>
    <row r="75" spans="1:13" x14ac:dyDescent="0.25">
      <c r="A75" s="63" t="s">
        <v>52</v>
      </c>
      <c r="B75" s="63"/>
      <c r="C75" s="63"/>
      <c r="D75" s="63"/>
      <c r="E75" s="64">
        <v>0</v>
      </c>
      <c r="F75" s="64"/>
      <c r="H75" s="51">
        <v>294.18</v>
      </c>
      <c r="I75" s="70"/>
      <c r="J75" s="91"/>
      <c r="K75" s="91"/>
    </row>
    <row r="76" spans="1:13" x14ac:dyDescent="0.25">
      <c r="A76" s="63" t="s">
        <v>53</v>
      </c>
      <c r="B76" s="63"/>
      <c r="C76" s="63"/>
      <c r="D76" s="63"/>
      <c r="E76" s="64" t="e">
        <f>E74-E75</f>
        <v>#REF!</v>
      </c>
      <c r="F76" s="64"/>
      <c r="H76" s="51">
        <v>2646.49</v>
      </c>
      <c r="I76" s="70"/>
      <c r="J76" s="91"/>
      <c r="K76" s="91"/>
    </row>
    <row r="77" spans="1:13" ht="15" customHeight="1" x14ac:dyDescent="0.25">
      <c r="A77" s="62" t="s">
        <v>54</v>
      </c>
      <c r="B77" s="62"/>
      <c r="C77" s="62"/>
      <c r="D77" s="62"/>
      <c r="E77" s="62"/>
      <c r="F77" s="62"/>
      <c r="H77" s="51">
        <v>22115</v>
      </c>
      <c r="I77" s="70"/>
      <c r="J77" s="91"/>
      <c r="K77" s="91"/>
    </row>
    <row r="78" spans="1:13" ht="22.5" customHeight="1" x14ac:dyDescent="0.25">
      <c r="A78" s="62"/>
      <c r="B78" s="62"/>
      <c r="C78" s="62"/>
      <c r="D78" s="62"/>
      <c r="E78" s="62"/>
      <c r="F78" s="62"/>
    </row>
    <row r="79" spans="1:13" x14ac:dyDescent="0.25">
      <c r="A79" s="24" t="s">
        <v>73</v>
      </c>
      <c r="B79" s="25"/>
      <c r="C79" s="25"/>
      <c r="D79" s="25"/>
      <c r="E79" s="25"/>
      <c r="F79" s="25"/>
    </row>
    <row r="80" spans="1:13" x14ac:dyDescent="0.25">
      <c r="A80" s="24"/>
      <c r="B80" s="25"/>
      <c r="C80" s="25"/>
      <c r="D80" s="25"/>
      <c r="E80" s="25"/>
      <c r="F80" s="25"/>
    </row>
    <row r="81" spans="1:6" x14ac:dyDescent="0.25">
      <c r="A81" s="71" t="s">
        <v>55</v>
      </c>
      <c r="B81" s="71"/>
      <c r="C81" s="71"/>
      <c r="D81" s="71"/>
      <c r="E81" s="71"/>
      <c r="F81" s="71"/>
    </row>
    <row r="83" spans="1:6" x14ac:dyDescent="0.25">
      <c r="A83" s="26"/>
      <c r="B83" s="26"/>
      <c r="C83" s="26"/>
      <c r="D83" s="26"/>
      <c r="E83" s="26"/>
      <c r="F83" s="26"/>
    </row>
    <row r="84" spans="1:6" x14ac:dyDescent="0.25">
      <c r="A84" s="26"/>
      <c r="B84" s="26"/>
      <c r="C84" s="26"/>
      <c r="D84" s="26"/>
      <c r="E84" s="26"/>
      <c r="F84" s="26"/>
    </row>
    <row r="90" spans="1:6" ht="28.5" customHeight="1" x14ac:dyDescent="0.25"/>
    <row r="93" spans="1:6" ht="29.25" customHeight="1" x14ac:dyDescent="0.25"/>
  </sheetData>
  <mergeCells count="66">
    <mergeCell ref="L65:M65"/>
    <mergeCell ref="I71:I77"/>
    <mergeCell ref="J71:J77"/>
    <mergeCell ref="K71:K77"/>
    <mergeCell ref="A75:D75"/>
    <mergeCell ref="E75:F75"/>
    <mergeCell ref="A76:D76"/>
    <mergeCell ref="E76:F76"/>
    <mergeCell ref="A77:F78"/>
    <mergeCell ref="A70:F70"/>
    <mergeCell ref="A81:F81"/>
    <mergeCell ref="A71:F71"/>
    <mergeCell ref="A72:D72"/>
    <mergeCell ref="E72:F72"/>
    <mergeCell ref="A73:D73"/>
    <mergeCell ref="E73:F73"/>
    <mergeCell ref="A74:D74"/>
    <mergeCell ref="E74:F74"/>
    <mergeCell ref="B51:F51"/>
    <mergeCell ref="J51:J52"/>
    <mergeCell ref="J53:J56"/>
    <mergeCell ref="J57:J63"/>
    <mergeCell ref="J64:J67"/>
    <mergeCell ref="A37:F37"/>
    <mergeCell ref="A38:F38"/>
    <mergeCell ref="A40:F40"/>
    <mergeCell ref="A49:A50"/>
    <mergeCell ref="B49:B50"/>
    <mergeCell ref="F49:F50"/>
    <mergeCell ref="A33:C33"/>
    <mergeCell ref="E33:F33"/>
    <mergeCell ref="A34:C34"/>
    <mergeCell ref="E34:F34"/>
    <mergeCell ref="A35:C35"/>
    <mergeCell ref="E35:F35"/>
    <mergeCell ref="A30:C30"/>
    <mergeCell ref="E30:F30"/>
    <mergeCell ref="A31:C31"/>
    <mergeCell ref="E31:F31"/>
    <mergeCell ref="A32:C32"/>
    <mergeCell ref="E32:F32"/>
    <mergeCell ref="A29:C29"/>
    <mergeCell ref="E29:F29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A28:C28"/>
    <mergeCell ref="E28:F28"/>
    <mergeCell ref="E18:F18"/>
    <mergeCell ref="A7:F7"/>
    <mergeCell ref="A8:F8"/>
    <mergeCell ref="A9:F9"/>
    <mergeCell ref="A10:F10"/>
    <mergeCell ref="A11:C11"/>
    <mergeCell ref="A12:C12"/>
    <mergeCell ref="A13:C13"/>
    <mergeCell ref="A14:C14"/>
    <mergeCell ref="A15:F15"/>
    <mergeCell ref="A16:F16"/>
    <mergeCell ref="E17:F17"/>
  </mergeCells>
  <pageMargins left="0.11811023622047245" right="0.11811023622047245" top="0.39370078740157483" bottom="0.39370078740157483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Fevereiro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 16.3</dc:creator>
  <cp:lastModifiedBy>Recepcao</cp:lastModifiedBy>
  <cp:lastPrinted>2020-03-04T11:58:26Z</cp:lastPrinted>
  <dcterms:created xsi:type="dcterms:W3CDTF">2019-02-11T15:04:19Z</dcterms:created>
  <dcterms:modified xsi:type="dcterms:W3CDTF">2020-03-13T17:05:44Z</dcterms:modified>
</cp:coreProperties>
</file>