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Abril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" i="5" l="1"/>
  <c r="I63" i="5"/>
  <c r="N58" i="5" l="1"/>
  <c r="E34" i="5"/>
  <c r="I56" i="5"/>
  <c r="I57" i="5"/>
  <c r="B66" i="5" l="1"/>
  <c r="I65" i="5"/>
  <c r="I61" i="5"/>
  <c r="I59" i="5"/>
  <c r="I58" i="5"/>
  <c r="E67" i="5"/>
  <c r="D66" i="5"/>
  <c r="E66" i="5" s="1"/>
  <c r="E65" i="5"/>
  <c r="J64" i="5"/>
  <c r="L63" i="5" s="1"/>
  <c r="E64" i="5"/>
  <c r="E63" i="5"/>
  <c r="E62" i="5"/>
  <c r="E61" i="5"/>
  <c r="E60" i="5"/>
  <c r="E59" i="5"/>
  <c r="E58" i="5"/>
  <c r="E57" i="5"/>
  <c r="J53" i="5"/>
  <c r="F52" i="5" s="1"/>
  <c r="F68" i="5" s="1"/>
  <c r="E56" i="5"/>
  <c r="E55" i="5"/>
  <c r="E54" i="5"/>
  <c r="E53" i="5"/>
  <c r="J51" i="5"/>
  <c r="B52" i="5" s="1"/>
  <c r="B68" i="5" s="1"/>
  <c r="E29" i="5"/>
  <c r="D68" i="5" l="1"/>
  <c r="I62" i="5"/>
  <c r="L62" i="5" s="1"/>
  <c r="L64" i="5" s="1"/>
  <c r="J57" i="5"/>
  <c r="L65" i="5" l="1"/>
  <c r="E52" i="5"/>
  <c r="C68" i="5"/>
  <c r="E68" i="5" l="1"/>
  <c r="E73" i="5"/>
  <c r="E28" i="5" l="1"/>
  <c r="E32" i="5" s="1"/>
  <c r="E35" i="5" l="1"/>
  <c r="E72" i="5" s="1"/>
  <c r="E74" i="5"/>
  <c r="E76" i="5" s="1"/>
  <c r="J71" i="5" s="1"/>
  <c r="K71" i="5" s="1"/>
</calcChain>
</file>

<file path=xl/sharedStrings.xml><?xml version="1.0" encoding="utf-8"?>
<sst xmlns="http://schemas.openxmlformats.org/spreadsheetml/2006/main" count="98" uniqueCount="90">
  <si>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</si>
  <si>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</si>
  <si>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</si>
  <si>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</si>
  <si>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</si>
  <si>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</si>
  <si>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</si>
  <si>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</si>
  <si>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</si>
  <si>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</si>
  <si>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</si>
  <si>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</si>
  <si>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</si>
  <si>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</si>
  <si>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</si>
  <si>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</si>
  <si>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</si>
  <si>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</si>
  <si>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</si>
  <si>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</si>
  <si>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</si>
  <si>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</si>
  <si>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</si>
  <si>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</si>
  <si>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</si>
  <si>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</si>
  <si>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</si>
  <si>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</si>
  <si>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</si>
  <si>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</si>
  <si>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</si>
  <si>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</si>
  <si>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</si>
  <si>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</si>
  <si>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</si>
  <si>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</si>
  <si>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</si>
  <si>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</si>
  <si>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</si>
  <si>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</si>
  <si>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</si>
  <si>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</si>
  <si>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</si>
  <si>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</si>
  <si>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</si>
  <si>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</si>
  <si>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</si>
  <si>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</si>
  <si>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</si>
  <si>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</si>
  <si>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</si>
  <si>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</si>
  <si>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</si>
  <si>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</si>
  <si>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</si>
  <si>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LUCIANA IENNE - PRESIDENTE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</si>
  <si>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EXERCÍCIO:2020
ORIGEM DOS RECURSOS (1):  MUNICIPAL</t>
  </si>
  <si>
    <t>01/01/2020 a 31/12/2020</t>
  </si>
  <si>
    <t>Bruto Folha</t>
  </si>
  <si>
    <t>FGTS</t>
  </si>
  <si>
    <t>INSS</t>
  </si>
  <si>
    <t>IRRF</t>
  </si>
  <si>
    <t xml:space="preserve">Farmacia </t>
  </si>
  <si>
    <t>Unimed</t>
  </si>
  <si>
    <t>Uniodonto</t>
  </si>
  <si>
    <t>Rescisão</t>
  </si>
  <si>
    <t>Pagamento Folha Janeiro - Recursos Proprios</t>
  </si>
  <si>
    <t>Folha</t>
  </si>
  <si>
    <t>Farmacia e Folha e Beneficios</t>
  </si>
  <si>
    <t>Pag. Salário + Férias + Rescisão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</si>
  <si>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</si>
  <si>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Saldo Atual</t>
  </si>
  <si>
    <t>MENSAL: ABRIL 2020</t>
  </si>
  <si>
    <t>04/2020*</t>
  </si>
  <si>
    <t>Folha de pagamento Janeiro</t>
  </si>
  <si>
    <t>INSS Janeiro</t>
  </si>
  <si>
    <t>IRRF Janeiro</t>
  </si>
  <si>
    <t>Folha de pagamento Fevereiro</t>
  </si>
  <si>
    <t>Unimed Fevereiro</t>
  </si>
  <si>
    <t>Uniodonto Fevereiro</t>
  </si>
  <si>
    <t>FGTS Fevereiro</t>
  </si>
  <si>
    <t>INSS Fevereiro</t>
  </si>
  <si>
    <t>IRRF Fevereiro</t>
  </si>
  <si>
    <t>Unimed Março</t>
  </si>
  <si>
    <t>Uniodonto Março</t>
  </si>
  <si>
    <t>Folha de Pagamento Março</t>
  </si>
  <si>
    <t>UNIMED</t>
  </si>
  <si>
    <t>UNIODONTO</t>
  </si>
  <si>
    <t>diferença</t>
  </si>
  <si>
    <t>Vinhedo-SP 10 de maio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</si>
</sst>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4" fontId="9" fillId="0" borderId="0" xfId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4" borderId="1" xfId="0" applyFill="1" applyBorder="1"/>
    <xf numFmtId="44" fontId="0" fillId="4" borderId="1" xfId="1" applyFont="1" applyFill="1" applyBorder="1"/>
    <xf numFmtId="0" fontId="0" fillId="4" borderId="1" xfId="0" applyFill="1" applyBorder="1" applyAlignment="1"/>
    <xf numFmtId="44" fontId="0" fillId="4" borderId="1" xfId="1" applyFont="1" applyFill="1" applyBorder="1" applyAlignment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13" fillId="6" borderId="1" xfId="1" applyFont="1" applyFill="1" applyBorder="1"/>
    <xf numFmtId="0" fontId="0" fillId="0" borderId="1" xfId="0" applyBorder="1"/>
    <xf numFmtId="44" fontId="0" fillId="0" borderId="1" xfId="1" applyFont="1" applyBorder="1"/>
    <xf numFmtId="0" fontId="0" fillId="7" borderId="1" xfId="0" applyFill="1" applyBorder="1"/>
    <xf numFmtId="44" fontId="0" fillId="7" borderId="1" xfId="1" applyFont="1" applyFill="1" applyBorder="1"/>
    <xf numFmtId="44" fontId="0" fillId="0" borderId="0" xfId="1" applyFont="1"/>
    <xf numFmtId="44" fontId="0" fillId="0" borderId="1" xfId="0" applyNumberFormat="1" applyBorder="1"/>
    <xf numFmtId="44" fontId="0" fillId="8" borderId="1" xfId="1" applyFont="1" applyFill="1" applyBorder="1"/>
    <xf numFmtId="44" fontId="0" fillId="8" borderId="6" xfId="1" applyFont="1" applyFill="1" applyBorder="1"/>
    <xf numFmtId="44" fontId="0" fillId="6" borderId="6" xfId="1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0" fillId="0" borderId="0" xfId="0" applyNumberFormat="1"/>
    <xf numFmtId="8" fontId="0" fillId="0" borderId="1" xfId="1" applyNumberFormat="1" applyFont="1" applyBorder="1"/>
    <xf numFmtId="8" fontId="0" fillId="0" borderId="1" xfId="1" applyNumberFormat="1" applyFont="1" applyFill="1" applyBorder="1"/>
    <xf numFmtId="8" fontId="0" fillId="7" borderId="1" xfId="1" applyNumberFormat="1" applyFont="1" applyFill="1" applyBorder="1"/>
    <xf numFmtId="8" fontId="0" fillId="0" borderId="1" xfId="1" applyNumberFormat="1" applyFont="1" applyFill="1" applyBorder="1" applyAlignment="1"/>
    <xf numFmtId="8" fontId="0" fillId="0" borderId="1" xfId="0" applyNumberFormat="1" applyBorder="1"/>
    <xf numFmtId="8" fontId="0" fillId="8" borderId="1" xfId="0" applyNumberFormat="1" applyFill="1" applyBorder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44" fontId="13" fillId="3" borderId="3" xfId="0" applyNumberFormat="1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44" fontId="13" fillId="4" borderId="3" xfId="0" applyNumberFormat="1" applyFont="1" applyFill="1" applyBorder="1" applyAlignment="1">
      <alignment horizontal="center" vertical="center"/>
    </xf>
    <xf numFmtId="44" fontId="13" fillId="4" borderId="5" xfId="0" applyNumberFormat="1" applyFont="1" applyFill="1" applyBorder="1" applyAlignment="1">
      <alignment horizontal="center" vertical="center"/>
    </xf>
    <xf numFmtId="44" fontId="13" fillId="4" borderId="4" xfId="0" applyNumberFormat="1" applyFont="1" applyFill="1" applyBorder="1" applyAlignment="1">
      <alignment horizontal="center" vertical="center"/>
    </xf>
    <xf numFmtId="44" fontId="13" fillId="3" borderId="3" xfId="1" applyFont="1" applyFill="1" applyBorder="1" applyAlignment="1">
      <alignment horizontal="center" vertical="center"/>
    </xf>
    <xf numFmtId="44" fontId="13" fillId="3" borderId="5" xfId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44" fontId="1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4" fontId="0" fillId="8" borderId="7" xfId="1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4" fontId="4" fillId="0" borderId="6" xfId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44" fontId="0" fillId="8" borderId="7" xfId="0" applyNumberFormat="1" applyFill="1" applyBorder="1" applyAlignment="1">
      <alignment horizontal="center" vertical="center"/>
    </xf>
    <xf numFmtId="44" fontId="0" fillId="8" borderId="0" xfId="0" applyNumberForma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7B0108A-0B93-4E92-A0DD-94D6198C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68BEF9E-94D9-4769-9B45-5F70DECF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80F201B9-3243-48C6-8B93-1E0928E4C74F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9AB05537-FF4D-4797-BB5E-26C4C05C0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C75A695C-EC90-4515-AF57-5AA1325FD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xmlns="" id="{5F5477A7-C8D0-4ABB-9582-63129FBDD2CF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93"/>
  <sheetViews>
    <sheetView tabSelected="1" topLeftCell="A10" workbookViewId="0">
      <selection activeCell="G23" sqref="G23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26.7109375" customWidth="1"/>
    <col min="8" max="8" width="41.42578125" bestFit="1" customWidth="1"/>
    <col min="9" max="10" width="14.28515625" bestFit="1" customWidth="1"/>
    <col min="11" max="13" width="13.28515625" bestFit="1" customWidth="1"/>
    <col min="14" max="14" width="10.5703125" bestFit="1" customWidth="1"/>
    <col min="15" max="15" width="13.28515625" style="38" bestFit="1" customWidth="1"/>
    <col min="16" max="16" width="14.28515625" bestFit="1" customWidth="1"/>
  </cols>
  <sheetData>
    <row r="7" spans="1:6" ht="19.5" x14ac:dyDescent="0.3">
      <c r="A7" s="60" t="s">
        <v>72</v>
      </c>
      <c r="B7" s="60"/>
      <c r="C7" s="60"/>
      <c r="D7" s="60"/>
      <c r="E7" s="60"/>
      <c r="F7" s="60"/>
    </row>
    <row r="8" spans="1:6" ht="30" customHeight="1" x14ac:dyDescent="0.25">
      <c r="A8" s="61" t="s">
        <v>0</v>
      </c>
      <c r="B8" s="62"/>
      <c r="C8" s="62"/>
      <c r="D8" s="62"/>
      <c r="E8" s="62"/>
      <c r="F8" s="62"/>
    </row>
    <row r="9" spans="1:6" ht="159" customHeight="1" x14ac:dyDescent="0.25">
      <c r="A9" s="63" t="s">
        <v>56</v>
      </c>
      <c r="B9" s="64"/>
      <c r="C9" s="64"/>
      <c r="D9" s="64"/>
      <c r="E9" s="64"/>
      <c r="F9" s="64"/>
    </row>
    <row r="10" spans="1:6" ht="6" customHeight="1" x14ac:dyDescent="0.25">
      <c r="A10" s="65"/>
      <c r="B10" s="65"/>
      <c r="C10" s="65"/>
      <c r="D10" s="65"/>
      <c r="E10" s="65"/>
      <c r="F10" s="65"/>
    </row>
    <row r="11" spans="1:6" x14ac:dyDescent="0.25">
      <c r="A11" s="66" t="s">
        <v>1</v>
      </c>
      <c r="B11" s="66"/>
      <c r="C11" s="66"/>
      <c r="D11" s="49" t="s">
        <v>2</v>
      </c>
      <c r="E11" s="49" t="s">
        <v>3</v>
      </c>
      <c r="F11" s="49" t="s">
        <v>4</v>
      </c>
    </row>
    <row r="12" spans="1:6" ht="18.75" customHeight="1" x14ac:dyDescent="0.25">
      <c r="A12" s="67" t="s">
        <v>5</v>
      </c>
      <c r="B12" s="67"/>
      <c r="C12" s="67"/>
      <c r="D12" s="1" t="s">
        <v>73</v>
      </c>
      <c r="E12" s="2" t="s">
        <v>57</v>
      </c>
      <c r="F12" s="47">
        <v>865543.63</v>
      </c>
    </row>
    <row r="13" spans="1:6" x14ac:dyDescent="0.25">
      <c r="A13" s="67" t="s">
        <v>6</v>
      </c>
      <c r="B13" s="67"/>
      <c r="C13" s="67"/>
      <c r="D13" s="2"/>
      <c r="E13" s="2"/>
      <c r="F13" s="47"/>
    </row>
    <row r="14" spans="1:6" x14ac:dyDescent="0.25">
      <c r="A14" s="67" t="s">
        <v>6</v>
      </c>
      <c r="B14" s="67"/>
      <c r="C14" s="67"/>
      <c r="D14" s="2"/>
      <c r="E14" s="2"/>
      <c r="F14" s="47"/>
    </row>
    <row r="15" spans="1:6" ht="15" customHeight="1" x14ac:dyDescent="0.25">
      <c r="A15" s="68"/>
      <c r="B15" s="69"/>
      <c r="C15" s="69"/>
      <c r="D15" s="69"/>
      <c r="E15" s="69"/>
      <c r="F15" s="69"/>
    </row>
    <row r="16" spans="1:6" x14ac:dyDescent="0.25">
      <c r="A16" s="66" t="s">
        <v>7</v>
      </c>
      <c r="B16" s="66"/>
      <c r="C16" s="66"/>
      <c r="D16" s="66"/>
      <c r="E16" s="66"/>
      <c r="F16" s="66"/>
    </row>
    <row r="17" spans="1:6" ht="27" x14ac:dyDescent="0.25">
      <c r="A17" s="49" t="s">
        <v>8</v>
      </c>
      <c r="B17" s="49" t="s">
        <v>9</v>
      </c>
      <c r="C17" s="49" t="s">
        <v>10</v>
      </c>
      <c r="D17" s="49" t="s">
        <v>11</v>
      </c>
      <c r="E17" s="66" t="s">
        <v>12</v>
      </c>
      <c r="F17" s="66"/>
    </row>
    <row r="18" spans="1:6" x14ac:dyDescent="0.25">
      <c r="A18" s="3">
        <v>43941</v>
      </c>
      <c r="B18" s="4">
        <v>96600</v>
      </c>
      <c r="C18" s="3">
        <v>43938</v>
      </c>
      <c r="D18" s="5">
        <v>171533</v>
      </c>
      <c r="E18" s="59">
        <v>96600</v>
      </c>
      <c r="F18" s="59"/>
    </row>
    <row r="19" spans="1:6" x14ac:dyDescent="0.25">
      <c r="A19" s="45"/>
      <c r="B19" s="5"/>
      <c r="C19" s="3"/>
      <c r="D19" s="5"/>
      <c r="E19" s="59"/>
      <c r="F19" s="59"/>
    </row>
    <row r="20" spans="1:6" x14ac:dyDescent="0.25">
      <c r="A20" s="45"/>
      <c r="B20" s="5"/>
      <c r="C20" s="45"/>
      <c r="D20" s="5"/>
      <c r="E20" s="59"/>
      <c r="F20" s="59"/>
    </row>
    <row r="21" spans="1:6" x14ac:dyDescent="0.25">
      <c r="A21" s="45"/>
      <c r="B21" s="5"/>
      <c r="C21" s="45"/>
      <c r="D21" s="5"/>
      <c r="E21" s="59"/>
      <c r="F21" s="59"/>
    </row>
    <row r="22" spans="1:6" x14ac:dyDescent="0.25">
      <c r="A22" s="45"/>
      <c r="B22" s="5"/>
      <c r="C22" s="45"/>
      <c r="D22" s="5"/>
      <c r="E22" s="59"/>
      <c r="F22" s="59"/>
    </row>
    <row r="23" spans="1:6" x14ac:dyDescent="0.25">
      <c r="A23" s="45"/>
      <c r="B23" s="5"/>
      <c r="C23" s="45"/>
      <c r="D23" s="5"/>
      <c r="E23" s="59"/>
      <c r="F23" s="59"/>
    </row>
    <row r="24" spans="1:6" x14ac:dyDescent="0.25">
      <c r="A24" s="45"/>
      <c r="B24" s="5"/>
      <c r="C24" s="45"/>
      <c r="D24" s="5"/>
      <c r="E24" s="59"/>
      <c r="F24" s="59"/>
    </row>
    <row r="25" spans="1:6" x14ac:dyDescent="0.25">
      <c r="A25" s="2"/>
      <c r="B25" s="6"/>
      <c r="C25" s="6"/>
      <c r="D25" s="2"/>
      <c r="E25" s="59"/>
      <c r="F25" s="59"/>
    </row>
    <row r="26" spans="1:6" x14ac:dyDescent="0.25">
      <c r="A26" s="2"/>
      <c r="B26" s="6"/>
      <c r="C26" s="6"/>
      <c r="D26" s="6"/>
      <c r="E26" s="59"/>
      <c r="F26" s="59"/>
    </row>
    <row r="27" spans="1:6" x14ac:dyDescent="0.25">
      <c r="A27" s="2"/>
      <c r="B27" s="6"/>
      <c r="C27" s="6"/>
      <c r="D27" s="6"/>
      <c r="E27" s="59"/>
      <c r="F27" s="59"/>
    </row>
    <row r="28" spans="1:6" x14ac:dyDescent="0.25">
      <c r="A28" s="70" t="s">
        <v>13</v>
      </c>
      <c r="B28" s="70"/>
      <c r="C28" s="70"/>
      <c r="D28" s="6"/>
      <c r="E28" s="59" t="e">
        <f>#REF!</f>
        <v>#REF!</v>
      </c>
      <c r="F28" s="59"/>
    </row>
    <row r="29" spans="1:6" x14ac:dyDescent="0.25">
      <c r="A29" s="70" t="s">
        <v>14</v>
      </c>
      <c r="B29" s="70"/>
      <c r="C29" s="70"/>
      <c r="D29" s="6"/>
      <c r="E29" s="59">
        <f>E18+E19</f>
        <v>96600</v>
      </c>
      <c r="F29" s="59"/>
    </row>
    <row r="30" spans="1:6" x14ac:dyDescent="0.25">
      <c r="A30" s="70" t="s">
        <v>15</v>
      </c>
      <c r="B30" s="70"/>
      <c r="C30" s="70"/>
      <c r="D30" s="6"/>
      <c r="E30" s="59">
        <v>54.51</v>
      </c>
      <c r="F30" s="59"/>
    </row>
    <row r="31" spans="1:6" x14ac:dyDescent="0.25">
      <c r="A31" s="70" t="s">
        <v>16</v>
      </c>
      <c r="B31" s="70"/>
      <c r="C31" s="70"/>
      <c r="D31" s="6"/>
      <c r="E31" s="59"/>
      <c r="F31" s="59"/>
    </row>
    <row r="32" spans="1:6" x14ac:dyDescent="0.25">
      <c r="A32" s="70" t="s">
        <v>17</v>
      </c>
      <c r="B32" s="70"/>
      <c r="C32" s="70"/>
      <c r="D32" s="6"/>
      <c r="E32" s="59" t="e">
        <f>E28+E29+E30+E31</f>
        <v>#REF!</v>
      </c>
      <c r="F32" s="59"/>
    </row>
    <row r="33" spans="1:6" x14ac:dyDescent="0.25">
      <c r="A33" s="71"/>
      <c r="B33" s="71"/>
      <c r="C33" s="71"/>
      <c r="D33" s="7"/>
      <c r="E33" s="72"/>
      <c r="F33" s="72"/>
    </row>
    <row r="34" spans="1:6" x14ac:dyDescent="0.25">
      <c r="A34" s="70" t="s">
        <v>18</v>
      </c>
      <c r="B34" s="70"/>
      <c r="C34" s="70"/>
      <c r="D34" s="6"/>
      <c r="E34" s="73">
        <f>I63</f>
        <v>75.930000000000007</v>
      </c>
      <c r="F34" s="73"/>
    </row>
    <row r="35" spans="1:6" x14ac:dyDescent="0.25">
      <c r="A35" s="70" t="s">
        <v>19</v>
      </c>
      <c r="B35" s="70"/>
      <c r="C35" s="70"/>
      <c r="D35" s="6"/>
      <c r="E35" s="73" t="e">
        <f>E32+E34</f>
        <v>#REF!</v>
      </c>
      <c r="F35" s="73"/>
    </row>
    <row r="36" spans="1:6" x14ac:dyDescent="0.25">
      <c r="A36" s="8"/>
      <c r="B36" s="8"/>
      <c r="C36" s="8"/>
      <c r="D36" s="9"/>
      <c r="E36" s="10"/>
      <c r="F36" s="10"/>
    </row>
    <row r="37" spans="1:6" ht="54" customHeight="1" x14ac:dyDescent="0.25">
      <c r="A37" s="74" t="s">
        <v>70</v>
      </c>
      <c r="B37" s="75"/>
      <c r="C37" s="75"/>
      <c r="D37" s="75"/>
      <c r="E37" s="75"/>
      <c r="F37" s="75"/>
    </row>
    <row r="38" spans="1:6" ht="15" customHeight="1" x14ac:dyDescent="0.25">
      <c r="A38" s="74"/>
      <c r="B38" s="74"/>
      <c r="C38" s="74"/>
      <c r="D38" s="74"/>
      <c r="E38" s="74"/>
      <c r="F38" s="74"/>
    </row>
    <row r="39" spans="1:6" ht="15" customHeight="1" x14ac:dyDescent="0.25">
      <c r="A39" s="48"/>
      <c r="B39" s="48"/>
      <c r="C39" s="48"/>
      <c r="D39" s="48"/>
      <c r="E39" s="48"/>
      <c r="F39" s="48"/>
    </row>
    <row r="40" spans="1:6" ht="15" customHeight="1" x14ac:dyDescent="0.25">
      <c r="A40" s="76"/>
      <c r="B40" s="76"/>
      <c r="C40" s="76"/>
      <c r="D40" s="76"/>
      <c r="E40" s="76"/>
      <c r="F40" s="76"/>
    </row>
    <row r="41" spans="1:6" ht="15" customHeight="1" x14ac:dyDescent="0.25">
      <c r="A41" s="48"/>
      <c r="B41" s="48"/>
      <c r="C41" s="48"/>
      <c r="D41" s="48"/>
      <c r="E41" s="48"/>
      <c r="F41" s="48"/>
    </row>
    <row r="42" spans="1:6" ht="15" customHeight="1" x14ac:dyDescent="0.25">
      <c r="A42" s="48"/>
      <c r="B42" s="48"/>
      <c r="C42" s="48"/>
      <c r="D42" s="48"/>
      <c r="E42" s="48"/>
      <c r="F42" s="48"/>
    </row>
    <row r="43" spans="1:6" ht="15" customHeight="1" x14ac:dyDescent="0.25">
      <c r="A43" s="48"/>
      <c r="B43" s="48"/>
      <c r="C43" s="48"/>
      <c r="D43" s="48"/>
      <c r="E43" s="48"/>
      <c r="F43" s="48"/>
    </row>
    <row r="44" spans="1:6" ht="15" customHeight="1" x14ac:dyDescent="0.25">
      <c r="A44" s="48"/>
      <c r="B44" s="48"/>
      <c r="C44" s="48"/>
      <c r="D44" s="48"/>
      <c r="E44" s="48"/>
      <c r="F44" s="48"/>
    </row>
    <row r="45" spans="1:6" ht="15" customHeight="1" x14ac:dyDescent="0.25">
      <c r="A45" s="48"/>
      <c r="B45" s="48"/>
      <c r="C45" s="48"/>
      <c r="D45" s="48"/>
      <c r="E45" s="48"/>
      <c r="F45" s="48"/>
    </row>
    <row r="46" spans="1:6" ht="15" customHeight="1" x14ac:dyDescent="0.25">
      <c r="A46" s="48"/>
      <c r="B46" s="48"/>
      <c r="C46" s="48"/>
      <c r="D46" s="48"/>
      <c r="E46" s="48"/>
      <c r="F46" s="48"/>
    </row>
    <row r="47" spans="1:6" ht="15" customHeight="1" x14ac:dyDescent="0.25">
      <c r="A47" s="48"/>
      <c r="B47" s="48"/>
      <c r="C47" s="48"/>
      <c r="D47" s="48"/>
      <c r="E47" s="48"/>
      <c r="F47" s="48"/>
    </row>
    <row r="48" spans="1:6" ht="3.75" customHeight="1" x14ac:dyDescent="0.25">
      <c r="A48" s="48"/>
      <c r="B48" s="48"/>
      <c r="C48" s="48"/>
      <c r="D48" s="48"/>
      <c r="E48" s="48"/>
      <c r="F48" s="48"/>
    </row>
    <row r="49" spans="1:16" ht="72.75" customHeight="1" x14ac:dyDescent="0.25">
      <c r="A49" s="77" t="s">
        <v>20</v>
      </c>
      <c r="B49" s="77" t="s">
        <v>21</v>
      </c>
      <c r="C49" s="11" t="s">
        <v>22</v>
      </c>
      <c r="D49" s="11" t="s">
        <v>23</v>
      </c>
      <c r="E49" s="11" t="s">
        <v>24</v>
      </c>
      <c r="F49" s="77" t="s">
        <v>25</v>
      </c>
    </row>
    <row r="50" spans="1:16" x14ac:dyDescent="0.25">
      <c r="A50" s="77"/>
      <c r="B50" s="77"/>
      <c r="C50" s="12" t="s">
        <v>26</v>
      </c>
      <c r="D50" s="12" t="s">
        <v>27</v>
      </c>
      <c r="E50" s="12" t="s">
        <v>28</v>
      </c>
      <c r="F50" s="77"/>
      <c r="I50" t="s">
        <v>67</v>
      </c>
      <c r="N50" s="41">
        <v>10.5</v>
      </c>
      <c r="O50" s="40"/>
      <c r="P50" s="38"/>
    </row>
    <row r="51" spans="1:16" x14ac:dyDescent="0.25">
      <c r="A51" s="46"/>
      <c r="B51" s="77" t="s">
        <v>29</v>
      </c>
      <c r="C51" s="77"/>
      <c r="D51" s="77"/>
      <c r="E51" s="77"/>
      <c r="F51" s="77"/>
      <c r="H51" s="24" t="s">
        <v>58</v>
      </c>
      <c r="I51" s="25">
        <v>69779.75</v>
      </c>
      <c r="J51" s="81">
        <f>SUM(I51:I52)</f>
        <v>75357.55</v>
      </c>
      <c r="N51" s="41">
        <v>49</v>
      </c>
      <c r="O51" s="40"/>
      <c r="P51" s="38"/>
    </row>
    <row r="52" spans="1:16" ht="20.25" customHeight="1" x14ac:dyDescent="0.25">
      <c r="A52" s="13" t="s">
        <v>30</v>
      </c>
      <c r="B52" s="15">
        <f>J51</f>
        <v>75357.55</v>
      </c>
      <c r="C52" s="15">
        <v>77478.48</v>
      </c>
      <c r="D52" s="15">
        <v>2744.87</v>
      </c>
      <c r="E52" s="15">
        <f>C52+D52</f>
        <v>80223.349999999991</v>
      </c>
      <c r="F52" s="15">
        <f>J53</f>
        <v>72422.17</v>
      </c>
      <c r="H52" s="24" t="s">
        <v>59</v>
      </c>
      <c r="I52" s="25">
        <v>5577.8</v>
      </c>
      <c r="J52" s="82"/>
      <c r="N52" s="41">
        <v>10</v>
      </c>
      <c r="O52" s="40"/>
      <c r="P52" s="38"/>
    </row>
    <row r="53" spans="1:16" ht="19.5" customHeight="1" x14ac:dyDescent="0.25">
      <c r="A53" s="13" t="s">
        <v>31</v>
      </c>
      <c r="B53" s="14">
        <v>0</v>
      </c>
      <c r="C53" s="14">
        <v>0</v>
      </c>
      <c r="D53" s="14">
        <v>0</v>
      </c>
      <c r="E53" s="14">
        <f t="shared" ref="E53:E68" si="0">C53+D53</f>
        <v>0</v>
      </c>
      <c r="F53" s="14">
        <v>0</v>
      </c>
      <c r="H53" s="26" t="s">
        <v>59</v>
      </c>
      <c r="I53" s="27">
        <v>5577.8</v>
      </c>
      <c r="J53" s="83">
        <f>SUM(I53:I56)</f>
        <v>72422.17</v>
      </c>
      <c r="N53" s="41">
        <v>10</v>
      </c>
      <c r="O53" s="40"/>
      <c r="P53" s="38"/>
    </row>
    <row r="54" spans="1:16" x14ac:dyDescent="0.25">
      <c r="A54" s="13" t="s">
        <v>32</v>
      </c>
      <c r="B54" s="14">
        <v>0</v>
      </c>
      <c r="C54" s="14">
        <v>0</v>
      </c>
      <c r="D54" s="14">
        <v>0</v>
      </c>
      <c r="E54" s="14">
        <f>C54+D54</f>
        <v>0</v>
      </c>
      <c r="F54" s="14">
        <v>0</v>
      </c>
      <c r="H54" s="26" t="s">
        <v>60</v>
      </c>
      <c r="I54" s="27">
        <v>6542.68</v>
      </c>
      <c r="J54" s="84"/>
      <c r="N54" s="41">
        <v>10</v>
      </c>
      <c r="O54" s="40"/>
      <c r="P54" s="38"/>
    </row>
    <row r="55" spans="1:16" ht="22.5" customHeight="1" x14ac:dyDescent="0.25">
      <c r="A55" s="13" t="s">
        <v>33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  <c r="H55" s="26" t="s">
        <v>61</v>
      </c>
      <c r="I55" s="27">
        <v>2559.69</v>
      </c>
      <c r="J55" s="84"/>
      <c r="N55" s="41">
        <v>1</v>
      </c>
      <c r="O55" s="40"/>
      <c r="P55" s="38"/>
    </row>
    <row r="56" spans="1:16" x14ac:dyDescent="0.25">
      <c r="A56" s="13" t="s">
        <v>34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  <c r="H56" s="28" t="s">
        <v>68</v>
      </c>
      <c r="I56" s="29">
        <f>56780+853.68+108.32</f>
        <v>57742</v>
      </c>
      <c r="J56" s="85"/>
      <c r="N56" s="41">
        <v>5.08</v>
      </c>
      <c r="O56" s="40"/>
      <c r="P56" s="38"/>
    </row>
    <row r="57" spans="1:16" ht="22.5" x14ac:dyDescent="0.25">
      <c r="A57" s="13" t="s">
        <v>35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  <c r="H57" s="30" t="s">
        <v>69</v>
      </c>
      <c r="I57" s="31">
        <f>54112.79+2181.35-2181.35</f>
        <v>54112.79</v>
      </c>
      <c r="J57" s="86">
        <f>SUM(I57:I61)+I63</f>
        <v>56853.32</v>
      </c>
      <c r="N57" s="41">
        <v>25.92</v>
      </c>
      <c r="O57" s="40"/>
      <c r="P57" s="38"/>
    </row>
    <row r="58" spans="1:16" x14ac:dyDescent="0.25">
      <c r="A58" s="13" t="s">
        <v>36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  <c r="H58" s="30" t="s">
        <v>63</v>
      </c>
      <c r="I58" s="31">
        <f>853.68+853.68</f>
        <v>1707.36</v>
      </c>
      <c r="J58" s="87"/>
      <c r="N58" s="41">
        <f>SUM(N50:N57)</f>
        <v>121.5</v>
      </c>
      <c r="O58" s="40"/>
    </row>
    <row r="59" spans="1:16" ht="21" customHeight="1" x14ac:dyDescent="0.25">
      <c r="A59" s="13" t="s">
        <v>37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  <c r="H59" s="30" t="s">
        <v>64</v>
      </c>
      <c r="I59" s="31">
        <f>108.32+108.32</f>
        <v>216.64</v>
      </c>
      <c r="J59" s="87"/>
      <c r="K59" s="40"/>
      <c r="N59" s="41"/>
      <c r="O59" s="40"/>
    </row>
    <row r="60" spans="1:16" ht="13.5" customHeight="1" x14ac:dyDescent="0.25">
      <c r="A60" s="13" t="s">
        <v>38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  <c r="H60" s="30" t="s">
        <v>65</v>
      </c>
      <c r="I60" s="31">
        <v>0</v>
      </c>
      <c r="J60" s="87"/>
      <c r="K60" s="40"/>
      <c r="O60" s="40"/>
    </row>
    <row r="61" spans="1:16" x14ac:dyDescent="0.25">
      <c r="A61" s="13" t="s">
        <v>39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  <c r="H61" s="30" t="s">
        <v>62</v>
      </c>
      <c r="I61" s="31">
        <f>195.36+367.55+177.69</f>
        <v>740.60000000000014</v>
      </c>
      <c r="J61" s="87"/>
      <c r="K61" s="40"/>
      <c r="O61" s="40"/>
    </row>
    <row r="62" spans="1:16" x14ac:dyDescent="0.25">
      <c r="A62" s="13" t="s">
        <v>40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  <c r="H62" s="32"/>
      <c r="I62" s="33">
        <f>SUM(I57:I61)</f>
        <v>56777.39</v>
      </c>
      <c r="J62" s="87"/>
      <c r="K62" s="42"/>
      <c r="L62" s="39">
        <f>I62</f>
        <v>56777.39</v>
      </c>
    </row>
    <row r="63" spans="1:16" x14ac:dyDescent="0.25">
      <c r="A63" s="13" t="s">
        <v>41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  <c r="H63" s="34" t="s">
        <v>66</v>
      </c>
      <c r="I63" s="35">
        <f>66.5+9.43</f>
        <v>75.930000000000007</v>
      </c>
      <c r="J63" s="88"/>
      <c r="L63" s="39">
        <f>J64</f>
        <v>21188.570000000003</v>
      </c>
    </row>
    <row r="64" spans="1:16" ht="22.5" x14ac:dyDescent="0.25">
      <c r="A64" s="13" t="s">
        <v>42</v>
      </c>
      <c r="B64" s="14">
        <v>0</v>
      </c>
      <c r="C64" s="14">
        <v>0</v>
      </c>
      <c r="D64" s="14">
        <v>0</v>
      </c>
      <c r="E64" s="14">
        <f t="shared" si="0"/>
        <v>0</v>
      </c>
      <c r="F64" s="14">
        <v>0</v>
      </c>
      <c r="H64" s="36" t="s">
        <v>59</v>
      </c>
      <c r="I64" s="37">
        <v>5324.25</v>
      </c>
      <c r="J64" s="89">
        <f>SUM(I64:I67)</f>
        <v>21188.570000000003</v>
      </c>
      <c r="L64" s="39">
        <f>SUM(L62:L63)</f>
        <v>77965.960000000006</v>
      </c>
      <c r="M64" s="35">
        <v>0</v>
      </c>
      <c r="P64" s="52"/>
    </row>
    <row r="65" spans="1:13" x14ac:dyDescent="0.25">
      <c r="A65" s="13" t="s">
        <v>43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  <c r="H65" s="36" t="s">
        <v>60</v>
      </c>
      <c r="I65" s="37">
        <f>6634.6+6335.84</f>
        <v>12970.44</v>
      </c>
      <c r="J65" s="89"/>
      <c r="L65" s="93">
        <f>M64-L64</f>
        <v>-77965.960000000006</v>
      </c>
      <c r="M65" s="93"/>
    </row>
    <row r="66" spans="1:13" ht="22.5" x14ac:dyDescent="0.25">
      <c r="A66" s="13" t="s">
        <v>44</v>
      </c>
      <c r="B66" s="50">
        <f>N58</f>
        <v>121.5</v>
      </c>
      <c r="C66" s="50">
        <v>0</v>
      </c>
      <c r="D66" s="50">
        <f>B66</f>
        <v>121.5</v>
      </c>
      <c r="E66" s="50">
        <f t="shared" si="0"/>
        <v>121.5</v>
      </c>
      <c r="F66" s="50">
        <v>0</v>
      </c>
      <c r="H66" s="36" t="s">
        <v>61</v>
      </c>
      <c r="I66" s="37">
        <v>2893.88</v>
      </c>
      <c r="J66" s="89"/>
    </row>
    <row r="67" spans="1:13" x14ac:dyDescent="0.25">
      <c r="A67" s="13" t="s">
        <v>45</v>
      </c>
      <c r="B67" s="50">
        <v>0</v>
      </c>
      <c r="C67" s="50">
        <v>0</v>
      </c>
      <c r="D67" s="50">
        <v>0</v>
      </c>
      <c r="E67" s="50">
        <f t="shared" si="0"/>
        <v>0</v>
      </c>
      <c r="F67" s="50">
        <v>0</v>
      </c>
      <c r="H67" s="30"/>
      <c r="I67" s="31"/>
      <c r="J67" s="89"/>
    </row>
    <row r="68" spans="1:13" x14ac:dyDescent="0.25">
      <c r="A68" s="16" t="s">
        <v>46</v>
      </c>
      <c r="B68" s="51">
        <f>SUM(B52:B67)</f>
        <v>75479.05</v>
      </c>
      <c r="C68" s="51">
        <f>SUM(C52:C67)</f>
        <v>77478.48</v>
      </c>
      <c r="D68" s="51">
        <f>SUM(D52:D67)</f>
        <v>2866.37</v>
      </c>
      <c r="E68" s="51">
        <f t="shared" si="0"/>
        <v>80344.849999999991</v>
      </c>
      <c r="F68" s="51">
        <f>SUM(F52:F67)</f>
        <v>72422.17</v>
      </c>
    </row>
    <row r="69" spans="1:13" ht="1.5" customHeight="1" x14ac:dyDescent="0.25">
      <c r="A69" s="17"/>
      <c r="B69" s="18"/>
      <c r="C69" s="19"/>
      <c r="D69" s="19"/>
      <c r="E69" s="19"/>
      <c r="F69" s="20"/>
    </row>
    <row r="70" spans="1:13" ht="113.25" customHeight="1" x14ac:dyDescent="0.25">
      <c r="A70" s="90" t="s">
        <v>47</v>
      </c>
      <c r="B70" s="91"/>
      <c r="C70" s="91"/>
      <c r="D70" s="91"/>
      <c r="E70" s="91"/>
      <c r="F70" s="91"/>
    </row>
    <row r="71" spans="1:13" x14ac:dyDescent="0.25">
      <c r="A71" s="92" t="s">
        <v>48</v>
      </c>
      <c r="B71" s="92"/>
      <c r="C71" s="92"/>
      <c r="D71" s="92"/>
      <c r="E71" s="92"/>
      <c r="F71" s="96"/>
      <c r="G71" s="43" t="s">
        <v>71</v>
      </c>
      <c r="H71" s="35">
        <v>66061.55</v>
      </c>
      <c r="I71" s="97">
        <f>SUM(H71:H89)</f>
        <v>156177.67000000001</v>
      </c>
      <c r="J71" s="94" t="e">
        <f>E76</f>
        <v>#REF!</v>
      </c>
      <c r="K71" s="94" t="e">
        <f>J71-I71</f>
        <v>#REF!</v>
      </c>
    </row>
    <row r="72" spans="1:13" x14ac:dyDescent="0.25">
      <c r="A72" s="79" t="s">
        <v>49</v>
      </c>
      <c r="B72" s="79"/>
      <c r="C72" s="79"/>
      <c r="D72" s="79"/>
      <c r="E72" s="80" t="e">
        <f>E35</f>
        <v>#REF!</v>
      </c>
      <c r="F72" s="95"/>
      <c r="G72" s="43" t="s">
        <v>74</v>
      </c>
      <c r="H72" s="53">
        <v>22115</v>
      </c>
      <c r="I72" s="98"/>
      <c r="J72" s="94"/>
      <c r="K72" s="94"/>
    </row>
    <row r="73" spans="1:13" x14ac:dyDescent="0.25">
      <c r="A73" s="79" t="s">
        <v>50</v>
      </c>
      <c r="B73" s="79"/>
      <c r="C73" s="79"/>
      <c r="D73" s="79"/>
      <c r="E73" s="80">
        <f>C68+D68</f>
        <v>80344.849999999991</v>
      </c>
      <c r="F73" s="95"/>
      <c r="G73" s="43" t="s">
        <v>75</v>
      </c>
      <c r="H73" s="53">
        <v>1893.09</v>
      </c>
      <c r="I73" s="98"/>
      <c r="J73" s="94"/>
      <c r="K73" s="94"/>
    </row>
    <row r="74" spans="1:13" x14ac:dyDescent="0.25">
      <c r="A74" s="79" t="s">
        <v>51</v>
      </c>
      <c r="B74" s="79"/>
      <c r="C74" s="79"/>
      <c r="D74" s="79"/>
      <c r="E74" s="80" t="e">
        <f>E32-(E73-E34)</f>
        <v>#REF!</v>
      </c>
      <c r="F74" s="95"/>
      <c r="G74" s="44" t="s">
        <v>76</v>
      </c>
      <c r="H74" s="53">
        <v>2733.46</v>
      </c>
      <c r="I74" s="98"/>
      <c r="J74" s="94"/>
      <c r="K74" s="94"/>
    </row>
    <row r="75" spans="1:13" x14ac:dyDescent="0.25">
      <c r="A75" s="79" t="s">
        <v>52</v>
      </c>
      <c r="B75" s="79"/>
      <c r="C75" s="79"/>
      <c r="D75" s="79"/>
      <c r="E75" s="80">
        <v>0</v>
      </c>
      <c r="F75" s="95"/>
      <c r="G75" s="44" t="s">
        <v>77</v>
      </c>
      <c r="H75" s="54">
        <v>23927</v>
      </c>
      <c r="I75" s="98"/>
      <c r="J75" s="94"/>
      <c r="K75" s="94"/>
    </row>
    <row r="76" spans="1:13" x14ac:dyDescent="0.25">
      <c r="A76" s="79" t="s">
        <v>53</v>
      </c>
      <c r="B76" s="79"/>
      <c r="C76" s="79"/>
      <c r="D76" s="79"/>
      <c r="E76" s="80" t="e">
        <f>E74-E75</f>
        <v>#REF!</v>
      </c>
      <c r="F76" s="95"/>
      <c r="G76" s="44" t="s">
        <v>78</v>
      </c>
      <c r="H76" s="55">
        <v>2646.49</v>
      </c>
      <c r="I76" s="98"/>
      <c r="J76" s="94"/>
      <c r="K76" s="94"/>
    </row>
    <row r="77" spans="1:13" ht="15" customHeight="1" x14ac:dyDescent="0.25">
      <c r="A77" s="74" t="s">
        <v>54</v>
      </c>
      <c r="B77" s="74"/>
      <c r="C77" s="74"/>
      <c r="D77" s="74"/>
      <c r="E77" s="74"/>
      <c r="F77" s="74"/>
      <c r="G77" s="44" t="s">
        <v>79</v>
      </c>
      <c r="H77" s="54">
        <v>267.10000000000002</v>
      </c>
      <c r="I77" s="98"/>
      <c r="J77" s="94"/>
      <c r="K77" s="94"/>
    </row>
    <row r="78" spans="1:13" ht="22.5" customHeight="1" x14ac:dyDescent="0.25">
      <c r="A78" s="74"/>
      <c r="B78" s="74"/>
      <c r="C78" s="74"/>
      <c r="D78" s="74"/>
      <c r="E78" s="74"/>
      <c r="F78" s="74"/>
      <c r="G78" s="44" t="s">
        <v>80</v>
      </c>
      <c r="H78" s="54">
        <v>5585.37</v>
      </c>
      <c r="I78" s="98"/>
      <c r="J78" s="94"/>
      <c r="K78" s="94"/>
    </row>
    <row r="79" spans="1:13" x14ac:dyDescent="0.25">
      <c r="A79" s="21" t="s">
        <v>89</v>
      </c>
      <c r="B79" s="22"/>
      <c r="C79" s="22"/>
      <c r="D79" s="22"/>
      <c r="E79" s="22"/>
      <c r="F79" s="22"/>
      <c r="G79" s="44" t="s">
        <v>81</v>
      </c>
      <c r="H79" s="56">
        <v>3765.01</v>
      </c>
      <c r="I79" s="98"/>
    </row>
    <row r="80" spans="1:13" x14ac:dyDescent="0.25">
      <c r="A80" s="21"/>
      <c r="B80" s="22"/>
      <c r="C80" s="22"/>
      <c r="D80" s="22"/>
      <c r="E80" s="22"/>
      <c r="F80" s="22"/>
      <c r="G80" s="44" t="s">
        <v>82</v>
      </c>
      <c r="H80" s="56">
        <v>3389.72</v>
      </c>
      <c r="I80" s="98"/>
    </row>
    <row r="81" spans="1:9" x14ac:dyDescent="0.25">
      <c r="A81" s="78" t="s">
        <v>55</v>
      </c>
      <c r="B81" s="78"/>
      <c r="C81" s="78"/>
      <c r="D81" s="78"/>
      <c r="E81" s="78"/>
      <c r="F81" s="78"/>
      <c r="G81" s="44" t="s">
        <v>83</v>
      </c>
      <c r="H81" s="56">
        <v>2419.37</v>
      </c>
      <c r="I81" s="98"/>
    </row>
    <row r="82" spans="1:9" x14ac:dyDescent="0.25">
      <c r="G82" s="44" t="s">
        <v>84</v>
      </c>
      <c r="H82" s="56">
        <v>242.3</v>
      </c>
      <c r="I82" s="98"/>
    </row>
    <row r="83" spans="1:9" x14ac:dyDescent="0.25">
      <c r="A83" s="23"/>
      <c r="B83" s="23"/>
      <c r="C83" s="23"/>
      <c r="D83" s="23"/>
      <c r="E83" s="23"/>
      <c r="F83" s="23"/>
      <c r="G83" s="43" t="s">
        <v>85</v>
      </c>
      <c r="H83" s="57">
        <v>9294</v>
      </c>
    </row>
    <row r="84" spans="1:9" x14ac:dyDescent="0.25">
      <c r="A84" s="23"/>
      <c r="B84" s="23"/>
      <c r="C84" s="23"/>
      <c r="D84" s="23"/>
      <c r="E84" s="23"/>
      <c r="F84" s="23"/>
      <c r="G84" s="43" t="s">
        <v>59</v>
      </c>
      <c r="H84" s="57">
        <v>3797.85</v>
      </c>
    </row>
    <row r="85" spans="1:9" x14ac:dyDescent="0.25">
      <c r="G85" s="43" t="s">
        <v>86</v>
      </c>
      <c r="H85" s="57">
        <v>1607.1</v>
      </c>
    </row>
    <row r="86" spans="1:9" x14ac:dyDescent="0.25">
      <c r="G86" s="43" t="s">
        <v>87</v>
      </c>
      <c r="H86" s="57">
        <v>162.47999999999999</v>
      </c>
    </row>
    <row r="87" spans="1:9" x14ac:dyDescent="0.25">
      <c r="G87" s="43" t="s">
        <v>60</v>
      </c>
      <c r="H87" s="57">
        <v>3234.69</v>
      </c>
    </row>
    <row r="88" spans="1:9" x14ac:dyDescent="0.25">
      <c r="G88" s="43" t="s">
        <v>61</v>
      </c>
      <c r="H88" s="57">
        <v>2981.9</v>
      </c>
    </row>
    <row r="89" spans="1:9" x14ac:dyDescent="0.25">
      <c r="G89" s="44" t="s">
        <v>88</v>
      </c>
      <c r="H89" s="58">
        <v>54.19</v>
      </c>
    </row>
    <row r="90" spans="1:9" ht="28.5" customHeight="1" x14ac:dyDescent="0.25"/>
    <row r="93" spans="1:9" ht="29.25" customHeight="1" x14ac:dyDescent="0.25"/>
  </sheetData>
  <mergeCells count="66">
    <mergeCell ref="A77:F78"/>
    <mergeCell ref="A70:F70"/>
    <mergeCell ref="A71:F71"/>
    <mergeCell ref="J71:J78"/>
    <mergeCell ref="K71:K78"/>
    <mergeCell ref="A72:D72"/>
    <mergeCell ref="E72:F72"/>
    <mergeCell ref="A73:D73"/>
    <mergeCell ref="E73:F73"/>
    <mergeCell ref="A74:D74"/>
    <mergeCell ref="I71:I82"/>
    <mergeCell ref="A81:F81"/>
    <mergeCell ref="E74:F74"/>
    <mergeCell ref="A75:D75"/>
    <mergeCell ref="E75:F75"/>
    <mergeCell ref="A76:D76"/>
    <mergeCell ref="E76:F76"/>
    <mergeCell ref="L65:M65"/>
    <mergeCell ref="A37:F37"/>
    <mergeCell ref="A38:F38"/>
    <mergeCell ref="A40:F40"/>
    <mergeCell ref="A49:A50"/>
    <mergeCell ref="B49:B50"/>
    <mergeCell ref="F49:F50"/>
    <mergeCell ref="B51:F51"/>
    <mergeCell ref="J51:J52"/>
    <mergeCell ref="J53:J56"/>
    <mergeCell ref="J57:J63"/>
    <mergeCell ref="J64:J6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user</cp:lastModifiedBy>
  <cp:lastPrinted>2020-05-05T11:14:27Z</cp:lastPrinted>
  <dcterms:created xsi:type="dcterms:W3CDTF">2019-02-11T15:04:19Z</dcterms:created>
  <dcterms:modified xsi:type="dcterms:W3CDTF">2020-05-29T14:40:32Z</dcterms:modified>
</cp:coreProperties>
</file>