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inanceiro\2021\Prestção de Contas - Site\"/>
    </mc:Choice>
  </mc:AlternateContent>
  <xr:revisionPtr revIDLastSave="0" documentId="13_ncr:1_{E40952AA-8ABD-4853-9A84-08613BF0C0A7}" xr6:coauthVersionLast="47" xr6:coauthVersionMax="47" xr10:uidLastSave="{00000000-0000-0000-0000-000000000000}"/>
  <bookViews>
    <workbookView xWindow="-120" yWindow="-120" windowWidth="21840" windowHeight="13140" xr2:uid="{F67B94BA-B714-4CBA-9821-568294AFAD31}"/>
  </bookViews>
  <sheets>
    <sheet name="Planilha1" sheetId="3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3" l="1"/>
  <c r="I72" i="3" s="1"/>
  <c r="C68" i="3"/>
  <c r="E67" i="3"/>
  <c r="D66" i="3"/>
  <c r="E66" i="3" s="1"/>
  <c r="B66" i="3"/>
  <c r="B68" i="3" s="1"/>
  <c r="E65" i="3"/>
  <c r="M64" i="3"/>
  <c r="L65" i="3" s="1"/>
  <c r="J64" i="3"/>
  <c r="E64" i="3"/>
  <c r="L63" i="3"/>
  <c r="E63" i="3"/>
  <c r="O62" i="3"/>
  <c r="K62" i="3"/>
  <c r="E62" i="3"/>
  <c r="O61" i="3"/>
  <c r="O63" i="3" s="1"/>
  <c r="I61" i="3"/>
  <c r="E61" i="3"/>
  <c r="E60" i="3"/>
  <c r="N59" i="3"/>
  <c r="I59" i="3"/>
  <c r="E59" i="3"/>
  <c r="I58" i="3"/>
  <c r="I62" i="3" s="1"/>
  <c r="L62" i="3" s="1"/>
  <c r="L64" i="3" s="1"/>
  <c r="E58" i="3"/>
  <c r="P57" i="3"/>
  <c r="E57" i="3"/>
  <c r="E56" i="3"/>
  <c r="E55" i="3"/>
  <c r="D55" i="3"/>
  <c r="E54" i="3"/>
  <c r="J53" i="3"/>
  <c r="E53" i="3"/>
  <c r="F52" i="3"/>
  <c r="F68" i="3" s="1"/>
  <c r="D52" i="3"/>
  <c r="D68" i="3" s="1"/>
  <c r="C52" i="3"/>
  <c r="J51" i="3"/>
  <c r="E32" i="3"/>
  <c r="E28" i="3"/>
  <c r="E18" i="3"/>
  <c r="E68" i="3" l="1"/>
  <c r="E75" i="3"/>
  <c r="E77" i="3" s="1"/>
  <c r="J72" i="3" s="1"/>
  <c r="K72" i="3" s="1"/>
  <c r="E35" i="3"/>
  <c r="E73" i="3" s="1"/>
  <c r="E52" i="3"/>
  <c r="E74" i="3"/>
  <c r="J57" i="3"/>
</calcChain>
</file>

<file path=xl/sharedStrings.xml><?xml version="1.0" encoding="utf-8"?>
<sst xmlns="http://schemas.openxmlformats.org/spreadsheetml/2006/main" count="80" uniqueCount="75">
  <si>
    <t>ANEXO RP-14 - REPASSES AO TERCEIRO SETOR - DEMONSTRATIVO INTEGRAL DAS RECEITAS E DESPESAS - TERMO DE COLABORAÇÃO/FOMENTO</t>
  </si>
  <si>
    <t>COLABORAÇÃO/FOMENTO: 12/2018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de Assistência de Saúde aos Usuários com Deficiência Intelectual associada ou não a outras Deficiência e/ou Transtorno Global do Desenvolvimento com ou sem Comorbidade Psiquiatra nas Regiões
EXERCÍCIO:2021
ORIGEM DOS RECURSOS (1):  MUNICIPAL</t>
  </si>
  <si>
    <t>DOCUMENTO</t>
  </si>
  <si>
    <t>DATA</t>
  </si>
  <si>
    <t>VIGÊNCIA</t>
  </si>
  <si>
    <t>VALOR - R$</t>
  </si>
  <si>
    <t>Termo de Colaboração/Fomento  nº 12/2018</t>
  </si>
  <si>
    <t>01/01/2021 a 31/12/2021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</si>
  <si>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</si>
  <si>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</si>
  <si>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</si>
  <si>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</si>
  <si>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</si>
  <si>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</si>
  <si>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</si>
  <si>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</si>
  <si>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</si>
  <si>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</si>
  <si>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</si>
  <si>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</si>
  <si>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</si>
  <si>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</si>
  <si>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exercício/2020 bem como as despesas a pagar no exercício seguinte.</t>
    </r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</si>
  <si>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</si>
  <si>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</si>
  <si>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</si>
  <si>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</si>
  <si>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</si>
  <si>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</si>
  <si>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</si>
  <si>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</si>
  <si>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</si>
  <si>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Folha</t>
  </si>
  <si>
    <t>ORIGEM DOS RECURSOS (4)</t>
  </si>
  <si>
    <t>Bruto Folha</t>
  </si>
  <si>
    <t>Recursos humanos (5)</t>
  </si>
  <si>
    <t>FGTS</t>
  </si>
  <si>
    <t>Recursos humanos (6)</t>
  </si>
  <si>
    <t/>
  </si>
  <si>
    <t>Medicamentos</t>
  </si>
  <si>
    <t>INSS</t>
  </si>
  <si>
    <t>Material médico e hospitalar (*)</t>
  </si>
  <si>
    <t>IRRF</t>
  </si>
  <si>
    <t>Gêneros alimentícios</t>
  </si>
  <si>
    <t>Farmacia e Folha e Beneficios</t>
  </si>
  <si>
    <t>Outros materiais de consumo</t>
  </si>
  <si>
    <t>Pag. Salário + Férias + Rescisão</t>
  </si>
  <si>
    <t>Serviços médicos (*)</t>
  </si>
  <si>
    <t>Unimed</t>
  </si>
  <si>
    <t>Outros serviços de terceiros</t>
  </si>
  <si>
    <t>Uniodonto</t>
  </si>
  <si>
    <t>Locação de imóveis</t>
  </si>
  <si>
    <t>Rescisão</t>
  </si>
  <si>
    <t>Locações diversas</t>
  </si>
  <si>
    <t xml:space="preserve">Farmacia </t>
  </si>
  <si>
    <t>Utilidades públicas (7)</t>
  </si>
  <si>
    <t>Combustível</t>
  </si>
  <si>
    <t>Pagamento Folha Janeiro - Recursos Proprios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</si>
  <si>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</si>
  <si>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</si>
  <si>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</si>
  <si>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</si>
  <si>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</si>
  <si>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</si>
  <si>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</si>
  <si>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</si>
  <si>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</si>
  <si>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</si>
  <si>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</si>
  <si>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</si>
  <si>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</si>
  <si>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Responsáveis pela Organização da Sociedade Civil:                               LUCIANA IENNE - PRESIDENTE</t>
  </si>
  <si>
    <t>MENSAL: JULHO 2021</t>
  </si>
  <si>
    <t>07/2021*</t>
  </si>
  <si>
    <t>Vinhedo-SP 10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</si>
</sst>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#,##0.00_ ;\-#,##0.00\ "/>
    <numFmt numFmtId="165" formatCode="_-[$R$-416]\ * #,##0.00_-;\-[$R$-416]\ * #,##0.00_-;_-[$R$-416]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name val="Arial"/>
      <family val="2"/>
    </font>
    <font>
      <sz val="7"/>
      <color theme="1"/>
      <name val="Calibri"/>
      <family val="2"/>
      <scheme val="minor"/>
    </font>
    <font>
      <b/>
      <sz val="7.5"/>
      <color theme="1"/>
      <name val="Arial"/>
      <family val="2"/>
    </font>
    <font>
      <sz val="7.5"/>
      <name val="Arial"/>
      <family val="2"/>
    </font>
    <font>
      <sz val="7.5"/>
      <color theme="1"/>
      <name val="Arial"/>
      <family val="2"/>
    </font>
    <font>
      <b/>
      <sz val="8"/>
      <color theme="1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44" fontId="0" fillId="0" borderId="0" xfId="1" applyFont="1"/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right" vertical="center" wrapText="1"/>
    </xf>
    <xf numFmtId="44" fontId="7" fillId="0" borderId="0" xfId="1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4" fontId="0" fillId="3" borderId="5" xfId="1" applyFont="1" applyFill="1" applyBorder="1"/>
    <xf numFmtId="44" fontId="0" fillId="3" borderId="1" xfId="1" applyFont="1" applyFill="1" applyBorder="1"/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4" fontId="13" fillId="0" borderId="1" xfId="1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3" fillId="0" borderId="1" xfId="0" quotePrefix="1" applyNumberFormat="1" applyFont="1" applyBorder="1" applyAlignment="1">
      <alignment horizontal="right" vertical="center" wrapText="1"/>
    </xf>
    <xf numFmtId="0" fontId="0" fillId="5" borderId="1" xfId="0" applyFill="1" applyBorder="1"/>
    <xf numFmtId="44" fontId="0" fillId="5" borderId="1" xfId="1" applyFont="1" applyFill="1" applyBorder="1"/>
    <xf numFmtId="44" fontId="0" fillId="5" borderId="1" xfId="1" applyFont="1" applyFill="1" applyBorder="1" applyAlignment="1"/>
    <xf numFmtId="0" fontId="0" fillId="6" borderId="1" xfId="0" applyFill="1" applyBorder="1"/>
    <xf numFmtId="44" fontId="0" fillId="6" borderId="1" xfId="1" applyFont="1" applyFill="1" applyBorder="1"/>
    <xf numFmtId="0" fontId="0" fillId="7" borderId="1" xfId="0" applyFill="1" applyBorder="1"/>
    <xf numFmtId="44" fontId="2" fillId="7" borderId="1" xfId="1" applyFont="1" applyFill="1" applyBorder="1"/>
    <xf numFmtId="44" fontId="0" fillId="7" borderId="5" xfId="1" applyFont="1" applyFill="1" applyBorder="1"/>
    <xf numFmtId="44" fontId="0" fillId="0" borderId="1" xfId="0" applyNumberFormat="1" applyBorder="1"/>
    <xf numFmtId="0" fontId="0" fillId="0" borderId="1" xfId="0" applyBorder="1"/>
    <xf numFmtId="44" fontId="0" fillId="0" borderId="1" xfId="1" applyFont="1" applyBorder="1"/>
    <xf numFmtId="0" fontId="0" fillId="8" borderId="1" xfId="0" applyFill="1" applyBorder="1"/>
    <xf numFmtId="44" fontId="0" fillId="8" borderId="1" xfId="1" applyFont="1" applyFill="1" applyBorder="1"/>
    <xf numFmtId="0" fontId="14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1" xfId="1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165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44" fontId="11" fillId="0" borderId="0" xfId="1" applyFont="1" applyAlignment="1">
      <alignment horizontal="right" vertical="center" wrapText="1"/>
    </xf>
    <xf numFmtId="44" fontId="0" fillId="0" borderId="1" xfId="1" applyFont="1" applyFill="1" applyBorder="1"/>
    <xf numFmtId="44" fontId="0" fillId="0" borderId="0" xfId="0" applyNumberFormat="1"/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/>
    <xf numFmtId="0" fontId="16" fillId="0" borderId="0" xfId="0" applyFont="1" applyAlignment="1">
      <alignment horizontal="left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44" fontId="5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4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4" fontId="2" fillId="4" borderId="3" xfId="0" applyNumberFormat="1" applyFont="1" applyFill="1" applyBorder="1" applyAlignment="1">
      <alignment horizontal="center" vertical="center"/>
    </xf>
    <xf numFmtId="44" fontId="2" fillId="4" borderId="4" xfId="0" applyNumberFormat="1" applyFont="1" applyFill="1" applyBorder="1" applyAlignment="1">
      <alignment horizontal="center" vertical="center"/>
    </xf>
    <xf numFmtId="44" fontId="2" fillId="5" borderId="3" xfId="0" applyNumberFormat="1" applyFont="1" applyFill="1" applyBorder="1" applyAlignment="1">
      <alignment horizontal="center" vertical="center"/>
    </xf>
    <xf numFmtId="44" fontId="2" fillId="5" borderId="6" xfId="0" applyNumberFormat="1" applyFont="1" applyFill="1" applyBorder="1" applyAlignment="1">
      <alignment horizontal="center" vertical="center"/>
    </xf>
    <xf numFmtId="44" fontId="2" fillId="5" borderId="4" xfId="0" applyNumberFormat="1" applyFont="1" applyFill="1" applyBorder="1" applyAlignment="1">
      <alignment horizontal="center" vertical="center"/>
    </xf>
    <xf numFmtId="44" fontId="2" fillId="4" borderId="3" xfId="1" applyFont="1" applyFill="1" applyBorder="1" applyAlignment="1">
      <alignment horizontal="center" vertical="center"/>
    </xf>
    <xf numFmtId="44" fontId="2" fillId="4" borderId="6" xfId="1" applyFont="1" applyFill="1" applyBorder="1" applyAlignment="1">
      <alignment horizontal="center" vertical="center"/>
    </xf>
    <xf numFmtId="44" fontId="2" fillId="4" borderId="4" xfId="1" applyFont="1" applyFill="1" applyBorder="1" applyAlignment="1">
      <alignment horizontal="center" vertical="center"/>
    </xf>
    <xf numFmtId="44" fontId="2" fillId="4" borderId="1" xfId="0" applyNumberFormat="1" applyFont="1" applyFill="1" applyBorder="1" applyAlignment="1">
      <alignment horizontal="center" vertical="center"/>
    </xf>
    <xf numFmtId="44" fontId="0" fillId="3" borderId="7" xfId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2" borderId="1" xfId="0" applyFont="1" applyFill="1" applyBorder="1" applyAlignment="1">
      <alignment horizontal="justify" vertical="center" wrapText="1"/>
    </xf>
    <xf numFmtId="44" fontId="7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5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8D6BFE3-0421-47EF-BCDA-4E8230F24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0191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40</xdr:row>
      <xdr:rowOff>57149</xdr:rowOff>
    </xdr:from>
    <xdr:to>
      <xdr:col>5</xdr:col>
      <xdr:colOff>1000125</xdr:colOff>
      <xdr:row>46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FA090B8-4D8E-44D0-A195-3E1485C9E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334624"/>
          <a:ext cx="6362700" cy="1238251"/>
        </a:xfrm>
        <a:prstGeom prst="rect">
          <a:avLst/>
        </a:prstGeom>
      </xdr:spPr>
    </xdr:pic>
    <xdr:clientData/>
  </xdr:twoCellAnchor>
  <xdr:twoCellAnchor>
    <xdr:from>
      <xdr:col>2</xdr:col>
      <xdr:colOff>695325</xdr:colOff>
      <xdr:row>117</xdr:row>
      <xdr:rowOff>0</xdr:rowOff>
    </xdr:from>
    <xdr:to>
      <xdr:col>5</xdr:col>
      <xdr:colOff>1009650</xdr:colOff>
      <xdr:row>117</xdr:row>
      <xdr:rowOff>9525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91B49986-E77B-44B7-8097-B1F4D7BD7BFC}"/>
            </a:ext>
          </a:extLst>
        </xdr:cNvPr>
        <xdr:cNvCxnSpPr/>
      </xdr:nvCxnSpPr>
      <xdr:spPr>
        <a:xfrm flipV="1">
          <a:off x="2924175" y="28308300"/>
          <a:ext cx="35337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81</xdr:row>
      <xdr:rowOff>0</xdr:rowOff>
    </xdr:from>
    <xdr:to>
      <xdr:col>5</xdr:col>
      <xdr:colOff>971550</xdr:colOff>
      <xdr:row>87</xdr:row>
      <xdr:rowOff>95251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6C1780B-CA44-41D4-B6A4-971E889F8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0697825"/>
          <a:ext cx="6381750" cy="1238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2021/PMV-Sa&#250;de_12_2018/Presta&#231;&#227;o%20de%20Contas/Sa&#250;de%201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Con.Março"/>
      <sheetName val="Con-Abril"/>
      <sheetName val="Con.Maio"/>
      <sheetName val="Conc.Junho"/>
      <sheetName val="Con.Julho"/>
      <sheetName val="FOLHA"/>
    </sheetNames>
    <sheetDataSet>
      <sheetData sheetId="0">
        <row r="52">
          <cell r="F52">
            <v>46842.99</v>
          </cell>
        </row>
        <row r="73">
          <cell r="I73">
            <v>-76169.83</v>
          </cell>
        </row>
      </sheetData>
      <sheetData sheetId="1"/>
      <sheetData sheetId="2"/>
      <sheetData sheetId="3"/>
      <sheetData sheetId="4"/>
      <sheetData sheetId="5">
        <row r="76">
          <cell r="E76">
            <v>143785.85999999999</v>
          </cell>
        </row>
      </sheetData>
      <sheetData sheetId="6"/>
      <sheetData sheetId="7"/>
      <sheetData sheetId="8"/>
      <sheetData sheetId="9"/>
      <sheetData sheetId="10"/>
      <sheetData sheetId="11">
        <row r="17">
          <cell r="C17">
            <v>53521.98</v>
          </cell>
        </row>
        <row r="25">
          <cell r="C25">
            <v>159.64999999999998</v>
          </cell>
        </row>
        <row r="26">
          <cell r="C26">
            <v>15993.939999999999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792C7-343D-4E00-B476-F2F8AA74C0A2}">
  <dimension ref="A7:V118"/>
  <sheetViews>
    <sheetView tabSelected="1" topLeftCell="A70" workbookViewId="0">
      <selection activeCell="V9" sqref="V9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  <col min="8" max="8" width="41.42578125" hidden="1" customWidth="1"/>
    <col min="9" max="10" width="14.28515625" hidden="1" customWidth="1"/>
    <col min="11" max="11" width="12.140625" hidden="1" customWidth="1"/>
    <col min="12" max="13" width="13.28515625" hidden="1" customWidth="1"/>
    <col min="14" max="14" width="10.5703125" hidden="1" customWidth="1"/>
    <col min="15" max="15" width="13.28515625" style="1" hidden="1" customWidth="1"/>
    <col min="16" max="16" width="14.28515625" hidden="1" customWidth="1"/>
    <col min="17" max="21" width="0" hidden="1" customWidth="1"/>
    <col min="22" max="22" width="13.28515625" bestFit="1" customWidth="1"/>
  </cols>
  <sheetData>
    <row r="7" spans="1:6" ht="19.5" x14ac:dyDescent="0.3">
      <c r="A7" s="93" t="s">
        <v>72</v>
      </c>
      <c r="B7" s="93"/>
      <c r="C7" s="93"/>
      <c r="D7" s="93"/>
      <c r="E7" s="93"/>
      <c r="F7" s="93"/>
    </row>
    <row r="8" spans="1:6" ht="30" customHeight="1" x14ac:dyDescent="0.25">
      <c r="A8" s="94" t="s">
        <v>0</v>
      </c>
      <c r="B8" s="95"/>
      <c r="C8" s="95"/>
      <c r="D8" s="95"/>
      <c r="E8" s="95"/>
      <c r="F8" s="95"/>
    </row>
    <row r="9" spans="1:6" ht="159" customHeight="1" x14ac:dyDescent="0.25">
      <c r="A9" s="96" t="s">
        <v>1</v>
      </c>
      <c r="B9" s="97"/>
      <c r="C9" s="97"/>
      <c r="D9" s="97"/>
      <c r="E9" s="97"/>
      <c r="F9" s="97"/>
    </row>
    <row r="10" spans="1:6" ht="6" customHeight="1" x14ac:dyDescent="0.25">
      <c r="A10" s="98"/>
      <c r="B10" s="98"/>
      <c r="C10" s="98"/>
      <c r="D10" s="98"/>
      <c r="E10" s="98"/>
      <c r="F10" s="98"/>
    </row>
    <row r="11" spans="1:6" x14ac:dyDescent="0.25">
      <c r="A11" s="92" t="s">
        <v>2</v>
      </c>
      <c r="B11" s="92"/>
      <c r="C11" s="92"/>
      <c r="D11" s="52" t="s">
        <v>3</v>
      </c>
      <c r="E11" s="52" t="s">
        <v>4</v>
      </c>
      <c r="F11" s="52" t="s">
        <v>5</v>
      </c>
    </row>
    <row r="12" spans="1:6" ht="18.75" customHeight="1" x14ac:dyDescent="0.25">
      <c r="A12" s="89" t="s">
        <v>6</v>
      </c>
      <c r="B12" s="89"/>
      <c r="C12" s="89"/>
      <c r="D12" s="2" t="s">
        <v>73</v>
      </c>
      <c r="E12" s="3" t="s">
        <v>7</v>
      </c>
      <c r="F12" s="4">
        <v>903108.22</v>
      </c>
    </row>
    <row r="13" spans="1:6" x14ac:dyDescent="0.25">
      <c r="A13" s="89" t="s">
        <v>8</v>
      </c>
      <c r="B13" s="89"/>
      <c r="C13" s="89"/>
      <c r="D13" s="3"/>
      <c r="E13" s="3"/>
      <c r="F13" s="4"/>
    </row>
    <row r="14" spans="1:6" x14ac:dyDescent="0.25">
      <c r="A14" s="89" t="s">
        <v>8</v>
      </c>
      <c r="B14" s="89"/>
      <c r="C14" s="89"/>
      <c r="D14" s="3"/>
      <c r="E14" s="3"/>
      <c r="F14" s="4"/>
    </row>
    <row r="15" spans="1:6" ht="15" customHeight="1" x14ac:dyDescent="0.25">
      <c r="A15" s="90"/>
      <c r="B15" s="91"/>
      <c r="C15" s="91"/>
      <c r="D15" s="91"/>
      <c r="E15" s="91"/>
      <c r="F15" s="91"/>
    </row>
    <row r="16" spans="1:6" x14ac:dyDescent="0.25">
      <c r="A16" s="92" t="s">
        <v>9</v>
      </c>
      <c r="B16" s="92"/>
      <c r="C16" s="92"/>
      <c r="D16" s="92"/>
      <c r="E16" s="92"/>
      <c r="F16" s="92"/>
    </row>
    <row r="17" spans="1:6" ht="27" x14ac:dyDescent="0.25">
      <c r="A17" s="52" t="s">
        <v>10</v>
      </c>
      <c r="B17" s="52" t="s">
        <v>11</v>
      </c>
      <c r="C17" s="52" t="s">
        <v>12</v>
      </c>
      <c r="D17" s="52" t="s">
        <v>13</v>
      </c>
      <c r="E17" s="92" t="s">
        <v>14</v>
      </c>
      <c r="F17" s="92"/>
    </row>
    <row r="18" spans="1:6" x14ac:dyDescent="0.25">
      <c r="A18" s="5">
        <v>44397</v>
      </c>
      <c r="B18" s="6">
        <v>75259.009999999995</v>
      </c>
      <c r="C18" s="5">
        <v>44397</v>
      </c>
      <c r="D18" s="7">
        <v>201136</v>
      </c>
      <c r="E18" s="87">
        <f>B18</f>
        <v>75259.009999999995</v>
      </c>
      <c r="F18" s="87"/>
    </row>
    <row r="19" spans="1:6" x14ac:dyDescent="0.25">
      <c r="A19" s="5"/>
      <c r="B19" s="8"/>
      <c r="C19" s="5"/>
      <c r="D19" s="7"/>
      <c r="E19" s="87"/>
      <c r="F19" s="87"/>
    </row>
    <row r="20" spans="1:6" x14ac:dyDescent="0.25">
      <c r="A20" s="48"/>
      <c r="B20" s="7"/>
      <c r="C20" s="48"/>
      <c r="D20" s="7"/>
      <c r="E20" s="88"/>
      <c r="F20" s="88"/>
    </row>
    <row r="21" spans="1:6" x14ac:dyDescent="0.25">
      <c r="A21" s="48"/>
      <c r="B21" s="7"/>
      <c r="C21" s="48"/>
      <c r="D21" s="7"/>
      <c r="E21" s="88"/>
      <c r="F21" s="88"/>
    </row>
    <row r="22" spans="1:6" x14ac:dyDescent="0.25">
      <c r="A22" s="48"/>
      <c r="B22" s="7"/>
      <c r="C22" s="48"/>
      <c r="D22" s="7"/>
      <c r="E22" s="88"/>
      <c r="F22" s="88"/>
    </row>
    <row r="23" spans="1:6" x14ac:dyDescent="0.25">
      <c r="A23" s="48"/>
      <c r="B23" s="7"/>
      <c r="C23" s="48"/>
      <c r="D23" s="7"/>
      <c r="E23" s="88"/>
      <c r="F23" s="88"/>
    </row>
    <row r="24" spans="1:6" x14ac:dyDescent="0.25">
      <c r="A24" s="48"/>
      <c r="B24" s="7"/>
      <c r="C24" s="48"/>
      <c r="D24" s="7"/>
      <c r="E24" s="88"/>
      <c r="F24" s="88"/>
    </row>
    <row r="25" spans="1:6" x14ac:dyDescent="0.25">
      <c r="A25" s="3"/>
      <c r="B25" s="9"/>
      <c r="C25" s="9"/>
      <c r="D25" s="3"/>
      <c r="E25" s="88"/>
      <c r="F25" s="88"/>
    </row>
    <row r="26" spans="1:6" x14ac:dyDescent="0.25">
      <c r="A26" s="3"/>
      <c r="B26" s="9"/>
      <c r="C26" s="9"/>
      <c r="D26" s="9"/>
      <c r="E26" s="88"/>
      <c r="F26" s="88"/>
    </row>
    <row r="27" spans="1:6" x14ac:dyDescent="0.25">
      <c r="A27" s="3"/>
      <c r="B27" s="9"/>
      <c r="C27" s="9"/>
      <c r="D27" s="9"/>
      <c r="E27" s="88"/>
      <c r="F27" s="88"/>
    </row>
    <row r="28" spans="1:6" x14ac:dyDescent="0.25">
      <c r="A28" s="84" t="s">
        <v>15</v>
      </c>
      <c r="B28" s="84"/>
      <c r="C28" s="84"/>
      <c r="D28" s="9"/>
      <c r="E28" s="87">
        <f>[1]Junho!E76</f>
        <v>143785.85999999999</v>
      </c>
      <c r="F28" s="87"/>
    </row>
    <row r="29" spans="1:6" x14ac:dyDescent="0.25">
      <c r="A29" s="84" t="s">
        <v>16</v>
      </c>
      <c r="B29" s="84"/>
      <c r="C29" s="84"/>
      <c r="D29" s="9"/>
      <c r="E29" s="87">
        <v>75259.009999999995</v>
      </c>
      <c r="F29" s="87"/>
    </row>
    <row r="30" spans="1:6" x14ac:dyDescent="0.25">
      <c r="A30" s="84" t="s">
        <v>17</v>
      </c>
      <c r="B30" s="84"/>
      <c r="C30" s="84"/>
      <c r="D30" s="9"/>
      <c r="E30" s="85">
        <v>316.27999999999997</v>
      </c>
      <c r="F30" s="85"/>
    </row>
    <row r="31" spans="1:6" x14ac:dyDescent="0.25">
      <c r="A31" s="84" t="s">
        <v>18</v>
      </c>
      <c r="B31" s="84"/>
      <c r="C31" s="84"/>
      <c r="D31" s="9"/>
      <c r="E31" s="87"/>
      <c r="F31" s="87"/>
    </row>
    <row r="32" spans="1:6" x14ac:dyDescent="0.25">
      <c r="A32" s="84" t="s">
        <v>19</v>
      </c>
      <c r="B32" s="84"/>
      <c r="C32" s="84"/>
      <c r="D32" s="9"/>
      <c r="E32" s="87">
        <f>E28+E29+E30+E31</f>
        <v>219361.15</v>
      </c>
      <c r="F32" s="87"/>
    </row>
    <row r="33" spans="1:6" x14ac:dyDescent="0.25">
      <c r="A33" s="82"/>
      <c r="B33" s="82"/>
      <c r="C33" s="82"/>
      <c r="D33" s="10"/>
      <c r="E33" s="83"/>
      <c r="F33" s="83"/>
    </row>
    <row r="34" spans="1:6" x14ac:dyDescent="0.25">
      <c r="A34" s="84" t="s">
        <v>20</v>
      </c>
      <c r="B34" s="84"/>
      <c r="C34" s="84"/>
      <c r="D34" s="9"/>
      <c r="E34" s="85">
        <v>3332.12</v>
      </c>
      <c r="F34" s="85"/>
    </row>
    <row r="35" spans="1:6" x14ac:dyDescent="0.25">
      <c r="A35" s="84" t="s">
        <v>21</v>
      </c>
      <c r="B35" s="84"/>
      <c r="C35" s="84"/>
      <c r="D35" s="9"/>
      <c r="E35" s="86">
        <f>E32+E34</f>
        <v>222693.27</v>
      </c>
      <c r="F35" s="86"/>
    </row>
    <row r="36" spans="1:6" x14ac:dyDescent="0.25">
      <c r="A36" s="11"/>
      <c r="B36" s="11"/>
      <c r="C36" s="11"/>
      <c r="D36" s="12"/>
      <c r="E36" s="13"/>
      <c r="F36" s="13"/>
    </row>
    <row r="37" spans="1:6" ht="54" customHeight="1" x14ac:dyDescent="0.25">
      <c r="A37" s="79" t="s">
        <v>22</v>
      </c>
      <c r="B37" s="80"/>
      <c r="C37" s="80"/>
      <c r="D37" s="80"/>
      <c r="E37" s="80"/>
      <c r="F37" s="80"/>
    </row>
    <row r="38" spans="1:6" ht="15" customHeight="1" x14ac:dyDescent="0.25">
      <c r="A38" s="79"/>
      <c r="B38" s="79"/>
      <c r="C38" s="79"/>
      <c r="D38" s="79"/>
      <c r="E38" s="79"/>
      <c r="F38" s="79"/>
    </row>
    <row r="39" spans="1:6" ht="15" customHeight="1" x14ac:dyDescent="0.25">
      <c r="A39" s="53"/>
      <c r="B39" s="53"/>
      <c r="C39" s="53"/>
      <c r="D39" s="53"/>
      <c r="E39" s="53"/>
      <c r="F39" s="53"/>
    </row>
    <row r="40" spans="1:6" ht="15" customHeight="1" x14ac:dyDescent="0.25">
      <c r="A40" s="81"/>
      <c r="B40" s="81"/>
      <c r="C40" s="81"/>
      <c r="D40" s="81"/>
      <c r="E40" s="81"/>
      <c r="F40" s="81"/>
    </row>
    <row r="41" spans="1:6" ht="15" customHeight="1" x14ac:dyDescent="0.25">
      <c r="A41" s="53"/>
      <c r="B41" s="53"/>
      <c r="C41" s="53"/>
      <c r="D41" s="53"/>
      <c r="E41" s="53"/>
      <c r="F41" s="53"/>
    </row>
    <row r="42" spans="1:6" ht="15" customHeight="1" x14ac:dyDescent="0.25">
      <c r="A42" s="53"/>
      <c r="B42" s="53"/>
      <c r="C42" s="53"/>
      <c r="D42" s="53"/>
      <c r="E42" s="53"/>
      <c r="F42" s="53"/>
    </row>
    <row r="43" spans="1:6" ht="15" customHeight="1" x14ac:dyDescent="0.25">
      <c r="A43" s="53"/>
      <c r="B43" s="53"/>
      <c r="C43" s="53"/>
      <c r="D43" s="53"/>
      <c r="E43" s="53"/>
      <c r="F43" s="53"/>
    </row>
    <row r="44" spans="1:6" ht="15" customHeight="1" x14ac:dyDescent="0.25">
      <c r="A44" s="53"/>
      <c r="B44" s="53"/>
      <c r="C44" s="53"/>
      <c r="D44" s="53"/>
      <c r="E44" s="53"/>
      <c r="F44" s="53"/>
    </row>
    <row r="45" spans="1:6" ht="15" customHeight="1" x14ac:dyDescent="0.25">
      <c r="A45" s="53"/>
      <c r="B45" s="53"/>
      <c r="C45" s="53"/>
      <c r="D45" s="53"/>
      <c r="E45" s="53"/>
      <c r="F45" s="53"/>
    </row>
    <row r="46" spans="1:6" ht="15" customHeight="1" x14ac:dyDescent="0.25">
      <c r="A46" s="53"/>
      <c r="B46" s="53"/>
      <c r="C46" s="53"/>
      <c r="D46" s="53"/>
      <c r="E46" s="53"/>
      <c r="F46" s="53"/>
    </row>
    <row r="47" spans="1:6" ht="15" customHeight="1" x14ac:dyDescent="0.25">
      <c r="A47" s="53"/>
      <c r="B47" s="53"/>
      <c r="C47" s="53"/>
      <c r="D47" s="53"/>
      <c r="E47" s="53"/>
      <c r="F47" s="53"/>
    </row>
    <row r="48" spans="1:6" ht="3.75" customHeight="1" x14ac:dyDescent="0.25">
      <c r="A48" s="53"/>
      <c r="B48" s="53"/>
      <c r="C48" s="53"/>
      <c r="D48" s="53"/>
      <c r="E48" s="53"/>
      <c r="F48" s="53"/>
    </row>
    <row r="49" spans="1:16" ht="72.75" customHeight="1" x14ac:dyDescent="0.25">
      <c r="A49" s="68" t="s">
        <v>23</v>
      </c>
      <c r="B49" s="68" t="s">
        <v>24</v>
      </c>
      <c r="C49" s="14" t="s">
        <v>25</v>
      </c>
      <c r="D49" s="14" t="s">
        <v>26</v>
      </c>
      <c r="E49" s="14" t="s">
        <v>27</v>
      </c>
      <c r="F49" s="68" t="s">
        <v>28</v>
      </c>
    </row>
    <row r="50" spans="1:16" x14ac:dyDescent="0.25">
      <c r="A50" s="68"/>
      <c r="B50" s="68"/>
      <c r="C50" s="15" t="s">
        <v>29</v>
      </c>
      <c r="D50" s="15" t="s">
        <v>30</v>
      </c>
      <c r="E50" s="15" t="s">
        <v>31</v>
      </c>
      <c r="F50" s="68"/>
      <c r="I50" t="s">
        <v>32</v>
      </c>
      <c r="N50" s="16">
        <v>8.1</v>
      </c>
      <c r="O50" s="17">
        <v>49718</v>
      </c>
      <c r="P50" s="1">
        <v>49718</v>
      </c>
    </row>
    <row r="51" spans="1:16" x14ac:dyDescent="0.25">
      <c r="A51" s="51"/>
      <c r="B51" s="68" t="s">
        <v>33</v>
      </c>
      <c r="C51" s="68"/>
      <c r="D51" s="68"/>
      <c r="E51" s="68"/>
      <c r="F51" s="68"/>
      <c r="H51" s="18" t="s">
        <v>34</v>
      </c>
      <c r="I51" s="19">
        <v>69785.14</v>
      </c>
      <c r="J51" s="69">
        <f>SUM(I51:I52)</f>
        <v>75354.37</v>
      </c>
      <c r="N51" s="16">
        <v>8.5</v>
      </c>
      <c r="O51" s="17">
        <v>2253.29</v>
      </c>
      <c r="P51" s="1">
        <v>2253.29</v>
      </c>
    </row>
    <row r="52" spans="1:16" ht="20.25" customHeight="1" x14ac:dyDescent="0.25">
      <c r="A52" s="20" t="s">
        <v>35</v>
      </c>
      <c r="B52" s="21">
        <v>64324.5</v>
      </c>
      <c r="C52" s="22">
        <f>'[1]Con.Julho'!C17+E34</f>
        <v>56854.100000000006</v>
      </c>
      <c r="D52" s="22">
        <f>'[1]Con.Julho'!C26-B66</f>
        <v>15834.289999999999</v>
      </c>
      <c r="E52" s="22">
        <f>C52+D52</f>
        <v>72688.39</v>
      </c>
      <c r="F52" s="21">
        <f>B52</f>
        <v>64324.5</v>
      </c>
      <c r="H52" s="18" t="s">
        <v>36</v>
      </c>
      <c r="I52" s="19">
        <v>5569.23</v>
      </c>
      <c r="J52" s="70"/>
      <c r="N52" s="16">
        <v>49</v>
      </c>
      <c r="O52" s="17">
        <v>4167.68</v>
      </c>
      <c r="P52" s="1">
        <v>4167.68</v>
      </c>
    </row>
    <row r="53" spans="1:16" ht="19.5" customHeight="1" x14ac:dyDescent="0.25">
      <c r="A53" s="20" t="s">
        <v>37</v>
      </c>
      <c r="B53" s="23">
        <v>0</v>
      </c>
      <c r="C53" s="23">
        <v>0</v>
      </c>
      <c r="D53" s="23">
        <v>0</v>
      </c>
      <c r="E53" s="23">
        <f t="shared" ref="E53:E68" si="0">C53+D53</f>
        <v>0</v>
      </c>
      <c r="F53" s="24" t="s">
        <v>38</v>
      </c>
      <c r="H53" s="25" t="s">
        <v>36</v>
      </c>
      <c r="I53" s="26">
        <v>5569.23</v>
      </c>
      <c r="J53" s="71">
        <f>SUM(I53:I56)</f>
        <v>68072.459999999992</v>
      </c>
      <c r="N53" s="16">
        <v>42</v>
      </c>
      <c r="O53" s="17">
        <v>81.239999999999995</v>
      </c>
      <c r="P53" s="1">
        <v>135.4</v>
      </c>
    </row>
    <row r="54" spans="1:16" x14ac:dyDescent="0.25">
      <c r="A54" s="20" t="s">
        <v>39</v>
      </c>
      <c r="B54" s="23">
        <v>0</v>
      </c>
      <c r="C54" s="23">
        <v>0</v>
      </c>
      <c r="D54" s="23">
        <v>0</v>
      </c>
      <c r="E54" s="23">
        <f>C54+D54</f>
        <v>0</v>
      </c>
      <c r="F54" s="23">
        <v>0</v>
      </c>
      <c r="H54" s="25" t="s">
        <v>40</v>
      </c>
      <c r="I54" s="26">
        <v>6634.6</v>
      </c>
      <c r="J54" s="72"/>
      <c r="N54" s="16">
        <v>9.5</v>
      </c>
      <c r="O54" s="17">
        <v>1143.24</v>
      </c>
      <c r="P54" s="1">
        <v>853.68</v>
      </c>
    </row>
    <row r="55" spans="1:16" ht="22.5" customHeight="1" x14ac:dyDescent="0.25">
      <c r="A55" s="20" t="s">
        <v>41</v>
      </c>
      <c r="B55" s="23">
        <v>0</v>
      </c>
      <c r="C55" s="23">
        <v>0</v>
      </c>
      <c r="D55" s="23">
        <f>B55</f>
        <v>0</v>
      </c>
      <c r="E55" s="23">
        <f t="shared" si="0"/>
        <v>0</v>
      </c>
      <c r="F55" s="23">
        <v>0</v>
      </c>
      <c r="H55" s="25" t="s">
        <v>42</v>
      </c>
      <c r="I55" s="26">
        <v>3145.63</v>
      </c>
      <c r="J55" s="72"/>
      <c r="N55" s="16">
        <v>9.5</v>
      </c>
      <c r="O55" s="17">
        <v>853.68</v>
      </c>
      <c r="P55" s="1">
        <v>5212.05</v>
      </c>
    </row>
    <row r="56" spans="1:16" x14ac:dyDescent="0.25">
      <c r="A56" s="20" t="s">
        <v>43</v>
      </c>
      <c r="B56" s="23">
        <v>0</v>
      </c>
      <c r="C56" s="23">
        <v>0</v>
      </c>
      <c r="D56" s="23">
        <v>0</v>
      </c>
      <c r="E56" s="23">
        <f t="shared" si="0"/>
        <v>0</v>
      </c>
      <c r="F56" s="23">
        <v>0</v>
      </c>
      <c r="H56" s="25" t="s">
        <v>44</v>
      </c>
      <c r="I56" s="27">
        <v>52723</v>
      </c>
      <c r="J56" s="73"/>
      <c r="N56" s="16">
        <v>9.5</v>
      </c>
      <c r="O56" s="17">
        <v>5212.05</v>
      </c>
      <c r="P56" s="1">
        <v>64.52</v>
      </c>
    </row>
    <row r="57" spans="1:16" ht="22.5" x14ac:dyDescent="0.25">
      <c r="A57" s="20" t="s">
        <v>45</v>
      </c>
      <c r="B57" s="23">
        <v>0</v>
      </c>
      <c r="C57" s="23">
        <v>0</v>
      </c>
      <c r="D57" s="23">
        <v>0</v>
      </c>
      <c r="E57" s="23">
        <f t="shared" si="0"/>
        <v>0</v>
      </c>
      <c r="F57" s="23">
        <v>0</v>
      </c>
      <c r="H57" s="28" t="s">
        <v>46</v>
      </c>
      <c r="I57" s="29">
        <v>49718</v>
      </c>
      <c r="J57" s="74">
        <f>SUM(I57:I61)+I63</f>
        <v>52572.149999999994</v>
      </c>
      <c r="N57" s="16">
        <v>8.2100000000000009</v>
      </c>
      <c r="O57" s="17">
        <v>135.4</v>
      </c>
      <c r="P57" s="1">
        <f>SUM(P50:P56)</f>
        <v>62404.62</v>
      </c>
    </row>
    <row r="58" spans="1:16" x14ac:dyDescent="0.25">
      <c r="A58" s="20" t="s">
        <v>47</v>
      </c>
      <c r="B58" s="23">
        <v>0</v>
      </c>
      <c r="C58" s="23">
        <v>0</v>
      </c>
      <c r="D58" s="23">
        <v>0</v>
      </c>
      <c r="E58" s="23">
        <f t="shared" si="0"/>
        <v>0</v>
      </c>
      <c r="F58" s="23">
        <v>0</v>
      </c>
      <c r="H58" s="28" t="s">
        <v>48</v>
      </c>
      <c r="I58" s="29">
        <f>1143.24+853.68</f>
        <v>1996.92</v>
      </c>
      <c r="J58" s="75"/>
      <c r="N58" s="16">
        <v>34.46</v>
      </c>
      <c r="O58" s="17">
        <v>171.38</v>
      </c>
    </row>
    <row r="59" spans="1:16" ht="21" customHeight="1" x14ac:dyDescent="0.25">
      <c r="A59" s="20" t="s">
        <v>49</v>
      </c>
      <c r="B59" s="23">
        <v>0</v>
      </c>
      <c r="C59" s="23">
        <v>0</v>
      </c>
      <c r="D59" s="23">
        <v>0</v>
      </c>
      <c r="E59" s="23">
        <f t="shared" si="0"/>
        <v>0</v>
      </c>
      <c r="F59" s="23">
        <v>0</v>
      </c>
      <c r="H59" s="28" t="s">
        <v>50</v>
      </c>
      <c r="I59" s="29">
        <f>81.24+135.4</f>
        <v>216.64</v>
      </c>
      <c r="J59" s="75"/>
      <c r="K59" s="17">
        <v>1143.24</v>
      </c>
      <c r="N59" s="16">
        <f>SUM(N50:N58)</f>
        <v>178.77</v>
      </c>
      <c r="O59" s="17">
        <v>99.91</v>
      </c>
    </row>
    <row r="60" spans="1:16" ht="13.5" customHeight="1" x14ac:dyDescent="0.25">
      <c r="A60" s="20" t="s">
        <v>51</v>
      </c>
      <c r="B60" s="23">
        <v>0</v>
      </c>
      <c r="C60" s="23">
        <v>0</v>
      </c>
      <c r="D60" s="23">
        <v>0</v>
      </c>
      <c r="E60" s="23">
        <f t="shared" si="0"/>
        <v>0</v>
      </c>
      <c r="F60" s="23">
        <v>0</v>
      </c>
      <c r="H60" s="28" t="s">
        <v>52</v>
      </c>
      <c r="I60" s="29">
        <v>0</v>
      </c>
      <c r="J60" s="75"/>
      <c r="K60" s="17">
        <v>325.73</v>
      </c>
      <c r="O60" s="17">
        <v>118.96</v>
      </c>
    </row>
    <row r="61" spans="1:16" x14ac:dyDescent="0.25">
      <c r="A61" s="20" t="s">
        <v>53</v>
      </c>
      <c r="B61" s="23">
        <v>0</v>
      </c>
      <c r="C61" s="23">
        <v>0</v>
      </c>
      <c r="D61" s="23">
        <v>0</v>
      </c>
      <c r="E61" s="23">
        <f t="shared" si="0"/>
        <v>0</v>
      </c>
      <c r="F61" s="23">
        <v>0</v>
      </c>
      <c r="H61" s="28" t="s">
        <v>54</v>
      </c>
      <c r="I61" s="29">
        <f>171.38+99.91+118.96</f>
        <v>390.24999999999994</v>
      </c>
      <c r="J61" s="75"/>
      <c r="K61" s="17">
        <v>81.239999999999995</v>
      </c>
      <c r="O61" s="17">
        <f>SUM(O50:O60)</f>
        <v>63954.83</v>
      </c>
    </row>
    <row r="62" spans="1:16" x14ac:dyDescent="0.25">
      <c r="A62" s="20" t="s">
        <v>55</v>
      </c>
      <c r="B62" s="23">
        <v>0</v>
      </c>
      <c r="C62" s="23">
        <v>0</v>
      </c>
      <c r="D62" s="23">
        <v>0</v>
      </c>
      <c r="E62" s="23">
        <f t="shared" si="0"/>
        <v>0</v>
      </c>
      <c r="F62" s="23">
        <v>0</v>
      </c>
      <c r="H62" s="30"/>
      <c r="I62" s="31">
        <f>SUM(I57:I61)</f>
        <v>52321.81</v>
      </c>
      <c r="J62" s="75"/>
      <c r="K62" s="32">
        <f>SUM(K59:K61)</f>
        <v>1550.21</v>
      </c>
      <c r="L62" s="33">
        <f>I62-K62</f>
        <v>50771.6</v>
      </c>
      <c r="O62" s="1">
        <f>I63</f>
        <v>250.34</v>
      </c>
    </row>
    <row r="63" spans="1:16" x14ac:dyDescent="0.25">
      <c r="A63" s="20" t="s">
        <v>56</v>
      </c>
      <c r="B63" s="23">
        <v>0</v>
      </c>
      <c r="C63" s="23">
        <v>0</v>
      </c>
      <c r="D63" s="23">
        <v>0</v>
      </c>
      <c r="E63" s="23">
        <f t="shared" si="0"/>
        <v>0</v>
      </c>
      <c r="F63" s="23">
        <v>0</v>
      </c>
      <c r="H63" s="34" t="s">
        <v>57</v>
      </c>
      <c r="I63" s="35">
        <v>250.34</v>
      </c>
      <c r="J63" s="76"/>
      <c r="L63" s="33">
        <f>J64</f>
        <v>11633.02</v>
      </c>
      <c r="O63" s="1">
        <f>O61+O62</f>
        <v>64205.17</v>
      </c>
    </row>
    <row r="64" spans="1:16" ht="22.5" x14ac:dyDescent="0.25">
      <c r="A64" s="20" t="s">
        <v>58</v>
      </c>
      <c r="B64" s="23">
        <v>0</v>
      </c>
      <c r="C64" s="23">
        <v>0</v>
      </c>
      <c r="D64" s="23">
        <v>0</v>
      </c>
      <c r="E64" s="23">
        <f t="shared" si="0"/>
        <v>0</v>
      </c>
      <c r="F64" s="23">
        <v>0</v>
      </c>
      <c r="H64" s="36" t="s">
        <v>36</v>
      </c>
      <c r="I64" s="37">
        <v>5212.05</v>
      </c>
      <c r="J64" s="77">
        <f>SUM(I64:I67)</f>
        <v>11633.02</v>
      </c>
      <c r="L64" s="33">
        <f>SUM(L62:L63)</f>
        <v>62404.619999999995</v>
      </c>
      <c r="M64" s="35">
        <f>[1]Janeiro!F52</f>
        <v>46842.99</v>
      </c>
    </row>
    <row r="65" spans="1:22" x14ac:dyDescent="0.25">
      <c r="A65" s="20" t="s">
        <v>59</v>
      </c>
      <c r="B65" s="23">
        <v>0</v>
      </c>
      <c r="C65" s="23">
        <v>0</v>
      </c>
      <c r="D65" s="23">
        <v>0</v>
      </c>
      <c r="E65" s="23">
        <f t="shared" si="0"/>
        <v>0</v>
      </c>
      <c r="F65" s="23">
        <v>0</v>
      </c>
      <c r="H65" s="36" t="s">
        <v>40</v>
      </c>
      <c r="I65" s="37">
        <v>4167.68</v>
      </c>
      <c r="J65" s="77"/>
      <c r="L65" s="78">
        <f>M64-L64</f>
        <v>-15561.629999999997</v>
      </c>
      <c r="M65" s="78"/>
    </row>
    <row r="66" spans="1:22" ht="22.5" x14ac:dyDescent="0.25">
      <c r="A66" s="20" t="s">
        <v>60</v>
      </c>
      <c r="B66" s="22">
        <f>'[1]Con.Julho'!C25</f>
        <v>159.64999999999998</v>
      </c>
      <c r="C66" s="23">
        <v>0</v>
      </c>
      <c r="D66" s="23">
        <f>B66</f>
        <v>159.64999999999998</v>
      </c>
      <c r="E66" s="23">
        <f t="shared" si="0"/>
        <v>159.64999999999998</v>
      </c>
      <c r="F66" s="22">
        <v>0</v>
      </c>
      <c r="H66" s="36" t="s">
        <v>42</v>
      </c>
      <c r="I66" s="37">
        <v>2253.29</v>
      </c>
      <c r="J66" s="77"/>
    </row>
    <row r="67" spans="1:22" x14ac:dyDescent="0.25">
      <c r="A67" s="20" t="s">
        <v>61</v>
      </c>
      <c r="B67" s="23">
        <v>0</v>
      </c>
      <c r="C67" s="23">
        <v>0</v>
      </c>
      <c r="D67" s="23">
        <v>0</v>
      </c>
      <c r="E67" s="23">
        <f t="shared" si="0"/>
        <v>0</v>
      </c>
      <c r="F67" s="23">
        <v>0</v>
      </c>
      <c r="H67" s="28"/>
      <c r="I67" s="29"/>
      <c r="J67" s="77"/>
    </row>
    <row r="68" spans="1:22" x14ac:dyDescent="0.25">
      <c r="A68" s="38" t="s">
        <v>62</v>
      </c>
      <c r="B68" s="39">
        <f>SUM(B52:B67)</f>
        <v>64484.15</v>
      </c>
      <c r="C68" s="39">
        <f>SUM(C52:C67)</f>
        <v>56854.100000000006</v>
      </c>
      <c r="D68" s="39">
        <f>SUM(D52:D67)</f>
        <v>15993.939999999999</v>
      </c>
      <c r="E68" s="39">
        <f t="shared" si="0"/>
        <v>72848.040000000008</v>
      </c>
      <c r="F68" s="40">
        <f>SUM(F52:F67)</f>
        <v>64324.5</v>
      </c>
    </row>
    <row r="69" spans="1:22" ht="1.5" customHeight="1" x14ac:dyDescent="0.25">
      <c r="A69" s="41"/>
      <c r="B69" s="42"/>
      <c r="C69" s="43"/>
      <c r="D69" s="43"/>
      <c r="E69" s="43"/>
      <c r="F69" s="44"/>
    </row>
    <row r="70" spans="1:22" ht="113.25" customHeight="1" x14ac:dyDescent="0.25">
      <c r="A70" s="61" t="s">
        <v>63</v>
      </c>
      <c r="B70" s="62"/>
      <c r="C70" s="62"/>
      <c r="D70" s="62"/>
      <c r="E70" s="62"/>
      <c r="F70" s="62"/>
    </row>
    <row r="71" spans="1:22" ht="37.5" customHeight="1" x14ac:dyDescent="0.25">
      <c r="A71" s="49"/>
      <c r="B71" s="50"/>
      <c r="C71" s="50"/>
      <c r="D71" s="50"/>
      <c r="E71" s="50"/>
      <c r="F71" s="50"/>
    </row>
    <row r="72" spans="1:22" x14ac:dyDescent="0.25">
      <c r="A72" s="63" t="s">
        <v>64</v>
      </c>
      <c r="B72" s="63"/>
      <c r="C72" s="63"/>
      <c r="D72" s="63"/>
      <c r="E72" s="63"/>
      <c r="F72" s="63"/>
      <c r="H72" s="35">
        <v>78997.23</v>
      </c>
      <c r="I72" s="64">
        <f>SUM(H72:H78)</f>
        <v>32509.619999999995</v>
      </c>
      <c r="J72" s="66">
        <f>E77</f>
        <v>149845.22999999998</v>
      </c>
      <c r="K72" s="66">
        <f>J72-I72</f>
        <v>117335.60999999999</v>
      </c>
    </row>
    <row r="73" spans="1:22" x14ac:dyDescent="0.25">
      <c r="A73" s="59" t="s">
        <v>65</v>
      </c>
      <c r="B73" s="59"/>
      <c r="C73" s="59"/>
      <c r="D73" s="59"/>
      <c r="E73" s="58">
        <f>E35</f>
        <v>222693.27</v>
      </c>
      <c r="F73" s="58"/>
      <c r="H73" s="35">
        <f>[1]Janeiro!I73</f>
        <v>-76169.83</v>
      </c>
      <c r="I73" s="65"/>
      <c r="J73" s="67"/>
      <c r="K73" s="67"/>
    </row>
    <row r="74" spans="1:22" x14ac:dyDescent="0.25">
      <c r="A74" s="59" t="s">
        <v>66</v>
      </c>
      <c r="B74" s="59"/>
      <c r="C74" s="59"/>
      <c r="D74" s="59"/>
      <c r="E74" s="58">
        <f>C68+D68</f>
        <v>72848.040000000008</v>
      </c>
      <c r="F74" s="58"/>
      <c r="H74" s="35">
        <v>2733.46</v>
      </c>
      <c r="I74" s="65"/>
      <c r="J74" s="67"/>
      <c r="K74" s="67"/>
    </row>
    <row r="75" spans="1:22" x14ac:dyDescent="0.25">
      <c r="A75" s="59" t="s">
        <v>67</v>
      </c>
      <c r="B75" s="59"/>
      <c r="C75" s="59"/>
      <c r="D75" s="59"/>
      <c r="E75" s="58">
        <f>E32-(E74-E34)</f>
        <v>149845.22999999998</v>
      </c>
      <c r="F75" s="58"/>
      <c r="H75" s="35">
        <v>1893.09</v>
      </c>
      <c r="I75" s="65"/>
      <c r="J75" s="67"/>
      <c r="K75" s="67"/>
    </row>
    <row r="76" spans="1:22" x14ac:dyDescent="0.25">
      <c r="A76" s="59" t="s">
        <v>68</v>
      </c>
      <c r="B76" s="59"/>
      <c r="C76" s="59"/>
      <c r="D76" s="59"/>
      <c r="E76" s="58">
        <v>0</v>
      </c>
      <c r="F76" s="58"/>
      <c r="H76" s="45">
        <v>294.18</v>
      </c>
      <c r="I76" s="65"/>
      <c r="J76" s="67"/>
      <c r="K76" s="67"/>
    </row>
    <row r="77" spans="1:22" x14ac:dyDescent="0.25">
      <c r="A77" s="59" t="s">
        <v>69</v>
      </c>
      <c r="B77" s="59"/>
      <c r="C77" s="59"/>
      <c r="D77" s="59"/>
      <c r="E77" s="58">
        <f>E75-E76</f>
        <v>149845.22999999998</v>
      </c>
      <c r="F77" s="58"/>
      <c r="H77" s="45">
        <v>2646.49</v>
      </c>
      <c r="I77" s="65"/>
      <c r="J77" s="67"/>
      <c r="K77" s="67"/>
      <c r="V77" s="46"/>
    </row>
    <row r="78" spans="1:22" ht="15" customHeight="1" x14ac:dyDescent="0.25">
      <c r="H78" s="45">
        <v>22115</v>
      </c>
      <c r="I78" s="65"/>
      <c r="J78" s="67"/>
      <c r="K78" s="67"/>
    </row>
    <row r="79" spans="1:22" ht="22.5" customHeight="1" x14ac:dyDescent="0.25"/>
    <row r="84" spans="1:6" x14ac:dyDescent="0.25">
      <c r="A84" s="47"/>
      <c r="B84" s="47"/>
      <c r="C84" s="47"/>
      <c r="D84" s="47"/>
      <c r="E84" s="47"/>
      <c r="F84" s="47"/>
    </row>
    <row r="85" spans="1:6" x14ac:dyDescent="0.25">
      <c r="A85" s="47"/>
      <c r="B85" s="47"/>
      <c r="C85" s="47"/>
      <c r="D85" s="47"/>
      <c r="E85" s="47"/>
      <c r="F85" s="47"/>
    </row>
    <row r="95" spans="1:6" ht="28.5" customHeight="1" x14ac:dyDescent="0.25"/>
    <row r="98" spans="1:6" ht="36.75" customHeight="1" x14ac:dyDescent="0.25">
      <c r="A98" s="60" t="s">
        <v>70</v>
      </c>
      <c r="B98" s="60"/>
      <c r="C98" s="60"/>
      <c r="D98" s="60"/>
      <c r="E98" s="60"/>
      <c r="F98" s="60"/>
    </row>
    <row r="99" spans="1:6" ht="37.5" customHeight="1" x14ac:dyDescent="0.25">
      <c r="A99" s="60"/>
      <c r="B99" s="60"/>
      <c r="C99" s="60"/>
      <c r="D99" s="60"/>
      <c r="E99" s="60"/>
      <c r="F99" s="60"/>
    </row>
    <row r="100" spans="1:6" x14ac:dyDescent="0.25">
      <c r="A100" s="54"/>
      <c r="B100" s="54"/>
      <c r="C100" s="54"/>
      <c r="D100" s="54"/>
      <c r="E100" s="54"/>
      <c r="F100" s="54"/>
    </row>
    <row r="101" spans="1:6" x14ac:dyDescent="0.25">
      <c r="A101" s="54"/>
      <c r="B101" s="54"/>
      <c r="C101" s="54"/>
      <c r="D101" s="54"/>
      <c r="E101" s="54"/>
      <c r="F101" s="54"/>
    </row>
    <row r="102" spans="1:6" x14ac:dyDescent="0.25">
      <c r="A102" s="54"/>
      <c r="B102" s="54"/>
      <c r="C102" s="54"/>
      <c r="D102" s="54"/>
      <c r="E102" s="54"/>
      <c r="F102" s="54"/>
    </row>
    <row r="103" spans="1:6" x14ac:dyDescent="0.25">
      <c r="A103" s="54"/>
      <c r="B103" s="54"/>
      <c r="C103" s="54"/>
      <c r="D103" s="54"/>
      <c r="E103" s="54"/>
      <c r="F103" s="54"/>
    </row>
    <row r="104" spans="1:6" x14ac:dyDescent="0.25">
      <c r="A104" s="54"/>
      <c r="B104" s="54"/>
      <c r="C104" s="54"/>
      <c r="D104" s="54"/>
      <c r="E104" s="54"/>
      <c r="F104" s="54"/>
    </row>
    <row r="105" spans="1:6" x14ac:dyDescent="0.25">
      <c r="A105" s="54"/>
      <c r="B105" s="54"/>
      <c r="C105" s="54"/>
      <c r="D105" s="54"/>
      <c r="E105" s="54"/>
      <c r="F105" s="54"/>
    </row>
    <row r="106" spans="1:6" ht="16.5" x14ac:dyDescent="0.25">
      <c r="A106" s="56" t="s">
        <v>74</v>
      </c>
      <c r="B106" s="56"/>
      <c r="C106" s="56"/>
      <c r="D106" s="56"/>
      <c r="E106" s="56"/>
      <c r="F106" s="56"/>
    </row>
    <row r="107" spans="1:6" x14ac:dyDescent="0.25">
      <c r="A107" s="55"/>
      <c r="B107" s="55"/>
      <c r="C107" s="55"/>
      <c r="D107" s="55"/>
      <c r="E107" s="55"/>
      <c r="F107" s="55"/>
    </row>
    <row r="108" spans="1:6" x14ac:dyDescent="0.25">
      <c r="A108" s="55"/>
      <c r="B108" s="55"/>
      <c r="C108" s="55"/>
      <c r="D108" s="55"/>
      <c r="E108" s="55"/>
      <c r="F108" s="55"/>
    </row>
    <row r="109" spans="1:6" x14ac:dyDescent="0.25">
      <c r="A109" s="55"/>
      <c r="B109" s="55"/>
      <c r="C109" s="55"/>
      <c r="D109" s="55"/>
      <c r="E109" s="55"/>
      <c r="F109" s="55"/>
    </row>
    <row r="110" spans="1:6" x14ac:dyDescent="0.25">
      <c r="A110" s="55"/>
      <c r="B110" s="55"/>
      <c r="C110" s="55"/>
      <c r="D110" s="55"/>
      <c r="E110" s="55"/>
      <c r="F110" s="55"/>
    </row>
    <row r="111" spans="1:6" x14ac:dyDescent="0.25">
      <c r="A111" s="55"/>
      <c r="B111" s="55"/>
      <c r="C111" s="55"/>
      <c r="D111" s="55"/>
      <c r="E111" s="55"/>
      <c r="F111" s="55"/>
    </row>
    <row r="112" spans="1:6" x14ac:dyDescent="0.25">
      <c r="A112" s="55"/>
      <c r="B112" s="55"/>
      <c r="C112" s="55"/>
      <c r="D112" s="55"/>
      <c r="E112" s="55"/>
      <c r="F112" s="55"/>
    </row>
    <row r="113" spans="1:6" x14ac:dyDescent="0.25">
      <c r="A113" s="55"/>
      <c r="B113" s="55"/>
      <c r="C113" s="55"/>
      <c r="D113" s="55"/>
      <c r="E113" s="55"/>
      <c r="F113" s="55"/>
    </row>
    <row r="114" spans="1:6" x14ac:dyDescent="0.25">
      <c r="A114" s="55"/>
      <c r="B114" s="55"/>
      <c r="C114" s="55"/>
      <c r="D114" s="55"/>
      <c r="E114" s="55"/>
      <c r="F114" s="55"/>
    </row>
    <row r="115" spans="1:6" x14ac:dyDescent="0.25">
      <c r="A115" s="55"/>
      <c r="B115" s="55"/>
      <c r="C115" s="55"/>
      <c r="D115" s="55"/>
      <c r="E115" s="55"/>
      <c r="F115" s="55"/>
    </row>
    <row r="116" spans="1:6" x14ac:dyDescent="0.25">
      <c r="A116" s="55"/>
      <c r="B116" s="55"/>
      <c r="C116" s="55"/>
      <c r="D116" s="55"/>
      <c r="E116" s="55"/>
      <c r="F116" s="55"/>
    </row>
    <row r="117" spans="1:6" x14ac:dyDescent="0.25">
      <c r="A117" s="55"/>
      <c r="B117" s="55"/>
      <c r="C117" s="55"/>
      <c r="D117" s="55"/>
      <c r="E117" s="55"/>
      <c r="F117" s="55"/>
    </row>
    <row r="118" spans="1:6" x14ac:dyDescent="0.25">
      <c r="A118" s="57" t="s">
        <v>71</v>
      </c>
      <c r="B118" s="57"/>
      <c r="C118" s="57"/>
      <c r="D118" s="57"/>
      <c r="E118" s="57"/>
      <c r="F118" s="57"/>
    </row>
  </sheetData>
  <mergeCells count="67">
    <mergeCell ref="A106:F106"/>
    <mergeCell ref="A118:F118"/>
    <mergeCell ref="E75:F75"/>
    <mergeCell ref="A76:D76"/>
    <mergeCell ref="E76:F76"/>
    <mergeCell ref="A77:D77"/>
    <mergeCell ref="E77:F77"/>
    <mergeCell ref="A98:F99"/>
    <mergeCell ref="A70:F70"/>
    <mergeCell ref="A72:F72"/>
    <mergeCell ref="I72:I78"/>
    <mergeCell ref="J72:J78"/>
    <mergeCell ref="K72:K78"/>
    <mergeCell ref="A73:D73"/>
    <mergeCell ref="E73:F73"/>
    <mergeCell ref="A74:D74"/>
    <mergeCell ref="E74:F74"/>
    <mergeCell ref="A75:D75"/>
    <mergeCell ref="B51:F51"/>
    <mergeCell ref="J51:J52"/>
    <mergeCell ref="J53:J56"/>
    <mergeCell ref="J57:J63"/>
    <mergeCell ref="J64:J67"/>
    <mergeCell ref="L65:M65"/>
    <mergeCell ref="A37:F37"/>
    <mergeCell ref="A38:F38"/>
    <mergeCell ref="A40:F40"/>
    <mergeCell ref="A49:A50"/>
    <mergeCell ref="B49:B50"/>
    <mergeCell ref="F49:F50"/>
    <mergeCell ref="A33:C33"/>
    <mergeCell ref="E33:F33"/>
    <mergeCell ref="A34:C34"/>
    <mergeCell ref="E34:F34"/>
    <mergeCell ref="A35:C35"/>
    <mergeCell ref="E35:F35"/>
    <mergeCell ref="A30:C30"/>
    <mergeCell ref="E30:F30"/>
    <mergeCell ref="A31:C31"/>
    <mergeCell ref="E31:F31"/>
    <mergeCell ref="A32:C32"/>
    <mergeCell ref="E32:F32"/>
    <mergeCell ref="E25:F25"/>
    <mergeCell ref="E26:F26"/>
    <mergeCell ref="E27:F27"/>
    <mergeCell ref="A28:C28"/>
    <mergeCell ref="E28:F28"/>
    <mergeCell ref="A29:C29"/>
    <mergeCell ref="E29:F29"/>
    <mergeCell ref="E19:F19"/>
    <mergeCell ref="E20:F20"/>
    <mergeCell ref="E21:F21"/>
    <mergeCell ref="E22:F22"/>
    <mergeCell ref="E23:F23"/>
    <mergeCell ref="E24:F24"/>
    <mergeCell ref="A13:C13"/>
    <mergeCell ref="A14:C14"/>
    <mergeCell ref="A15:F15"/>
    <mergeCell ref="A16:F16"/>
    <mergeCell ref="E17:F17"/>
    <mergeCell ref="E18:F18"/>
    <mergeCell ref="A7:F7"/>
    <mergeCell ref="A8:F8"/>
    <mergeCell ref="A9:F9"/>
    <mergeCell ref="A10:F10"/>
    <mergeCell ref="A11:C11"/>
    <mergeCell ref="A12:C1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Sala 16.3</cp:lastModifiedBy>
  <dcterms:created xsi:type="dcterms:W3CDTF">2021-07-08T15:37:53Z</dcterms:created>
  <dcterms:modified xsi:type="dcterms:W3CDTF">2021-08-03T19:44:33Z</dcterms:modified>
</cp:coreProperties>
</file>