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B0798ACB-E165-4367-8273-BBF798D2637E}" xr6:coauthVersionLast="47" xr6:coauthVersionMax="47" xr10:uidLastSave="{00000000-0000-0000-0000-000000000000}"/>
  <bookViews>
    <workbookView xWindow="-120" yWindow="-120" windowWidth="21840" windowHeight="13140" xr2:uid="{F67B94BA-B714-4CBA-9821-568294AFAD31}"/>
  </bookViews>
  <sheets>
    <sheet name="Planilha2" sheetId="6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6" l="1"/>
  <c r="D80" i="6"/>
  <c r="C80" i="6"/>
  <c r="E80" i="6" s="1"/>
  <c r="B80" i="6"/>
  <c r="E79" i="6"/>
  <c r="E78" i="6"/>
  <c r="E77" i="6"/>
  <c r="E76" i="6"/>
  <c r="E75" i="6"/>
  <c r="E74" i="6"/>
  <c r="E73" i="6"/>
  <c r="E72" i="6"/>
  <c r="E71" i="6"/>
  <c r="E70" i="6"/>
  <c r="F69" i="6"/>
  <c r="E69" i="6"/>
  <c r="D69" i="6"/>
  <c r="C69" i="6"/>
  <c r="C82" i="6" s="1"/>
  <c r="B69" i="6"/>
  <c r="E68" i="6"/>
  <c r="E67" i="6"/>
  <c r="F66" i="6"/>
  <c r="F82" i="6" s="1"/>
  <c r="D66" i="6"/>
  <c r="E66" i="6" s="1"/>
  <c r="C66" i="6"/>
  <c r="B66" i="6"/>
  <c r="B82" i="6" s="1"/>
  <c r="E40" i="6"/>
  <c r="E37" i="6"/>
  <c r="E36" i="6"/>
  <c r="E35" i="6"/>
  <c r="E34" i="6"/>
  <c r="E33" i="6"/>
  <c r="E38" i="6" s="1"/>
  <c r="E30" i="6"/>
  <c r="E29" i="6"/>
  <c r="E28" i="6"/>
  <c r="E27" i="6"/>
  <c r="E26" i="6"/>
  <c r="E25" i="6"/>
  <c r="E41" i="6" l="1"/>
  <c r="E86" i="6" s="1"/>
  <c r="D82" i="6"/>
  <c r="E82" i="6" s="1"/>
  <c r="E87" i="6" l="1"/>
  <c r="E88" i="6" s="1"/>
  <c r="E90" i="6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<sst xmlns="http://schemas.openxmlformats.org/spreadsheetml/2006/main" count="63" uniqueCount="62">
  <si>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</si>
  <si>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COLABORAÇÃO/FOMENTO: 12/2018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</si>
  <si>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DOCUMENTO</t>
  </si>
  <si>
    <t>DATA</t>
  </si>
  <si>
    <t>VIGÊNCIA</t>
  </si>
  <si>
    <t>VALOR - R$</t>
  </si>
  <si>
    <t>Termo de Colaboração/Fomento  nº 12/2018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</si>
  <si>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</si>
  <si>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</si>
  <si>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</si>
  <si>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</si>
  <si>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</si>
  <si>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</si>
  <si>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</si>
  <si>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</si>
  <si>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</si>
  <si>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</si>
  <si>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</si>
  <si>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</si>
  <si>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</si>
  <si>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</si>
  <si>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</si>
  <si>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</si>
  <si>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</si>
  <si>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</si>
  <si>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</si>
  <si>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</si>
  <si>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</si>
  <si>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</si>
  <si>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</si>
  <si>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</si>
  <si>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</si>
  <si>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</si>
  <si>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</si>
  <si>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</si>
  <si>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</si>
  <si>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</si>
  <si>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</si>
  <si>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</si>
  <si>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</si>
  <si>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</si>
  <si>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</si>
  <si>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</si>
  <si>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</si>
  <si>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</si>
  <si>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</si>
  <si>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</si>
  <si>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</si>
  <si>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</si>
  <si>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</si>
  <si>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</si>
  <si>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</si>
  <si>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</si>
  <si>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</si>
  <si>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</si>
  <si>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</si>
  <si>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MENSAL: OUTUBRO</t>
  </si>
  <si>
    <t>10/2021*</t>
  </si>
  <si>
    <t>01/01/2021 A 31/12/2021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</si>
  <si>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</si>
  <si>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Vinhedo-SP 10 de novembro de 2021</t>
  </si>
  <si>
    <t>Responsáveis pela Organização da Sociedade Civil: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</si>
</sst>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44" fontId="3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4" fontId="6" fillId="4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/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1000126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7297AD-D076-405A-A4E8-2D542DD03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4770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56</xdr:row>
      <xdr:rowOff>0</xdr:rowOff>
    </xdr:from>
    <xdr:to>
      <xdr:col>5</xdr:col>
      <xdr:colOff>1038226</xdr:colOff>
      <xdr:row>61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34D58E9-8DB9-4457-969F-9B59BF2ED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944225"/>
          <a:ext cx="6629400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142</xdr:row>
      <xdr:rowOff>0</xdr:rowOff>
    </xdr:from>
    <xdr:to>
      <xdr:col>5</xdr:col>
      <xdr:colOff>828675</xdr:colOff>
      <xdr:row>142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2B95E89A-7D68-4240-891A-F3F781FF13EA}"/>
            </a:ext>
          </a:extLst>
        </xdr:cNvPr>
        <xdr:cNvCxnSpPr/>
      </xdr:nvCxnSpPr>
      <xdr:spPr>
        <a:xfrm>
          <a:off x="2828925" y="304514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97</xdr:row>
      <xdr:rowOff>171450</xdr:rowOff>
    </xdr:from>
    <xdr:to>
      <xdr:col>5</xdr:col>
      <xdr:colOff>1028700</xdr:colOff>
      <xdr:row>104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1903A64-4589-422A-8C15-0CF0EB7F6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069425"/>
          <a:ext cx="661035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2021/PMV-Sa&#250;de_12_2018/Presta&#231;&#227;o%20de%20Contas/Sa&#250;de_12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B22">
            <v>124251.53</v>
          </cell>
        </row>
        <row r="42">
          <cell r="B42">
            <v>468.88</v>
          </cell>
        </row>
        <row r="62">
          <cell r="B62">
            <v>2141.62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044D65-3E94-4AA1-9ECF-CCC34D484A95}" name="Tabela9" displayName="Tabela9" ref="A19:E33" totalsRowShown="0" headerRowDxfId="8" dataDxfId="7" headerRowBorderDxfId="5" tableBorderDxfId="6">
  <autoFilter ref="A19:E33" xr:uid="{62044D65-3E94-4AA1-9ECF-CCC34D484A95}"/>
  <tableColumns count="5">
    <tableColumn id="1" xr3:uid="{F18C618D-5815-4138-ABC2-F90CF572EC52}" name="DATA PREVISTA PARA O REPASSE (2)" dataDxfId="4"/>
    <tableColumn id="2" xr3:uid="{8A7B44B8-BD58-48D1-889A-746726C94E63}" name="VALORES PREVISTOS (R$)" dataDxfId="3"/>
    <tableColumn id="3" xr3:uid="{F6B3FA58-A1BE-4620-9864-93117BE2E70C}" name="DATA DO REPASSE" dataDxfId="2"/>
    <tableColumn id="4" xr3:uid="{B007E24C-9F52-4F01-B317-A8236C73CF65}" name="NÚMERO DO DOCUMENTO DE CRÉDITO" dataDxfId="1"/>
    <tableColumn id="5" xr3:uid="{E86F10CB-32A3-4B94-BEE4-A799E1009ED3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AFB4-6A64-4D64-848D-34CBA98A69FC}">
  <dimension ref="A7:F143"/>
  <sheetViews>
    <sheetView tabSelected="1" topLeftCell="A70" workbookViewId="0">
      <selection activeCell="L10" sqref="L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21" t="s">
        <v>56</v>
      </c>
      <c r="B7" s="22"/>
      <c r="C7" s="22"/>
      <c r="D7" s="22"/>
      <c r="E7" s="22"/>
      <c r="F7" s="23"/>
    </row>
    <row r="8" spans="1:6" x14ac:dyDescent="0.25">
      <c r="A8" s="24"/>
      <c r="B8" s="24"/>
      <c r="C8" s="24"/>
      <c r="D8" s="24"/>
      <c r="E8" s="24"/>
      <c r="F8" s="25"/>
    </row>
    <row r="9" spans="1:6" ht="33" customHeight="1" x14ac:dyDescent="0.25">
      <c r="A9" s="26" t="s">
        <v>0</v>
      </c>
      <c r="B9" s="26"/>
      <c r="C9" s="26"/>
      <c r="D9" s="26"/>
      <c r="E9" s="26"/>
      <c r="F9" s="26"/>
    </row>
    <row r="10" spans="1:6" ht="147.6" customHeight="1" x14ac:dyDescent="0.25">
      <c r="A10" s="27" t="s">
        <v>1</v>
      </c>
      <c r="B10" s="28"/>
      <c r="C10" s="28"/>
      <c r="D10" s="28"/>
      <c r="E10" s="28"/>
      <c r="F10" s="28"/>
    </row>
    <row r="11" spans="1:6" x14ac:dyDescent="0.25">
      <c r="A11" s="20"/>
      <c r="B11" s="20"/>
      <c r="C11" s="20"/>
      <c r="D11" s="20"/>
      <c r="E11" s="20"/>
      <c r="F11" s="20"/>
    </row>
    <row r="12" spans="1:6" x14ac:dyDescent="0.25">
      <c r="A12" s="12"/>
      <c r="B12" s="12"/>
      <c r="C12" s="12"/>
      <c r="D12" s="12"/>
      <c r="E12" s="12"/>
      <c r="F12" s="12"/>
    </row>
    <row r="13" spans="1:6" x14ac:dyDescent="0.25">
      <c r="A13" s="19" t="s">
        <v>2</v>
      </c>
      <c r="B13" s="19"/>
      <c r="C13" s="11" t="s">
        <v>3</v>
      </c>
      <c r="D13" s="11" t="s">
        <v>4</v>
      </c>
      <c r="E13" s="11" t="s">
        <v>5</v>
      </c>
    </row>
    <row r="14" spans="1:6" ht="19.149999999999999" customHeight="1" x14ac:dyDescent="0.25">
      <c r="A14" s="29" t="s">
        <v>6</v>
      </c>
      <c r="B14" s="30"/>
      <c r="C14" s="1" t="s">
        <v>57</v>
      </c>
      <c r="D14" s="2" t="s">
        <v>58</v>
      </c>
      <c r="E14" s="3">
        <v>903108.22</v>
      </c>
    </row>
    <row r="15" spans="1:6" x14ac:dyDescent="0.25">
      <c r="A15" s="18" t="s">
        <v>7</v>
      </c>
      <c r="B15" s="18"/>
      <c r="C15" s="2"/>
      <c r="D15" s="2"/>
      <c r="E15" s="3"/>
    </row>
    <row r="16" spans="1:6" x14ac:dyDescent="0.25">
      <c r="A16" s="18" t="s">
        <v>7</v>
      </c>
      <c r="B16" s="18"/>
      <c r="C16" s="2"/>
      <c r="D16" s="2"/>
      <c r="E16" s="3"/>
    </row>
    <row r="18" spans="1:5" ht="19.149999999999999" customHeight="1" x14ac:dyDescent="0.25">
      <c r="A18" s="31" t="s">
        <v>8</v>
      </c>
      <c r="B18" s="32"/>
      <c r="C18" s="32"/>
      <c r="D18" s="32"/>
      <c r="E18" s="33"/>
    </row>
    <row r="19" spans="1:5" ht="28.15" customHeight="1" x14ac:dyDescent="0.25">
      <c r="A19" s="34" t="s">
        <v>9</v>
      </c>
      <c r="B19" s="34" t="s">
        <v>10</v>
      </c>
      <c r="C19" s="34" t="s">
        <v>11</v>
      </c>
      <c r="D19" s="34" t="s">
        <v>12</v>
      </c>
      <c r="E19" s="35" t="s">
        <v>13</v>
      </c>
    </row>
    <row r="20" spans="1:5" hidden="1" x14ac:dyDescent="0.25">
      <c r="A20" s="36">
        <v>44216</v>
      </c>
      <c r="B20" s="37">
        <v>75259.11</v>
      </c>
      <c r="C20" s="36"/>
      <c r="D20" s="38"/>
      <c r="E20" s="39"/>
    </row>
    <row r="21" spans="1:5" hidden="1" x14ac:dyDescent="0.25">
      <c r="A21" s="36">
        <v>44216</v>
      </c>
      <c r="B21" s="40">
        <v>75259.11</v>
      </c>
      <c r="C21" s="36">
        <v>44229</v>
      </c>
      <c r="D21" s="38">
        <v>341</v>
      </c>
      <c r="E21" s="41">
        <v>75259.11</v>
      </c>
    </row>
    <row r="22" spans="1:5" hidden="1" x14ac:dyDescent="0.25">
      <c r="A22" s="36">
        <v>44247</v>
      </c>
      <c r="B22" s="42">
        <v>75259.11</v>
      </c>
      <c r="C22" s="36">
        <v>44249</v>
      </c>
      <c r="D22" s="38">
        <v>221422</v>
      </c>
      <c r="E22" s="41">
        <v>75259.009999999995</v>
      </c>
    </row>
    <row r="23" spans="1:5" hidden="1" x14ac:dyDescent="0.25">
      <c r="A23" s="36">
        <v>44275</v>
      </c>
      <c r="B23" s="40">
        <v>75259.11</v>
      </c>
      <c r="C23" s="36">
        <v>44277</v>
      </c>
      <c r="D23" s="38">
        <v>220941</v>
      </c>
      <c r="E23" s="41">
        <v>75259.11</v>
      </c>
    </row>
    <row r="24" spans="1:5" hidden="1" x14ac:dyDescent="0.25">
      <c r="A24" s="36">
        <v>44306</v>
      </c>
      <c r="B24" s="40">
        <v>75259.009999999995</v>
      </c>
      <c r="C24" s="36">
        <v>44306</v>
      </c>
      <c r="D24" s="38">
        <v>200952</v>
      </c>
      <c r="E24" s="41">
        <v>75259.009999999995</v>
      </c>
    </row>
    <row r="25" spans="1:5" hidden="1" x14ac:dyDescent="0.25">
      <c r="A25" s="36">
        <v>44336</v>
      </c>
      <c r="B25" s="40">
        <v>75259.009999999995</v>
      </c>
      <c r="C25" s="36">
        <v>44336</v>
      </c>
      <c r="D25" s="38">
        <v>201139</v>
      </c>
      <c r="E25" s="41">
        <f t="shared" ref="E25:E30" si="0">B25</f>
        <v>75259.009999999995</v>
      </c>
    </row>
    <row r="26" spans="1:5" hidden="1" x14ac:dyDescent="0.25">
      <c r="A26" s="36">
        <v>44367</v>
      </c>
      <c r="B26" s="40">
        <v>75259.009999999995</v>
      </c>
      <c r="C26" s="36">
        <v>44368</v>
      </c>
      <c r="D26" s="38">
        <v>211418</v>
      </c>
      <c r="E26" s="41">
        <f t="shared" si="0"/>
        <v>75259.009999999995</v>
      </c>
    </row>
    <row r="27" spans="1:5" hidden="1" x14ac:dyDescent="0.25">
      <c r="A27" s="36">
        <v>44397</v>
      </c>
      <c r="B27" s="40">
        <v>75259.009999999995</v>
      </c>
      <c r="C27" s="36">
        <v>44397</v>
      </c>
      <c r="D27" s="38">
        <v>201136</v>
      </c>
      <c r="E27" s="41">
        <f t="shared" si="0"/>
        <v>75259.009999999995</v>
      </c>
    </row>
    <row r="28" spans="1:5" hidden="1" x14ac:dyDescent="0.25">
      <c r="A28" s="36">
        <v>44428</v>
      </c>
      <c r="B28" s="40">
        <v>75259.009999999995</v>
      </c>
      <c r="C28" s="36">
        <v>44428</v>
      </c>
      <c r="D28" s="38">
        <v>201441</v>
      </c>
      <c r="E28" s="41">
        <f t="shared" si="0"/>
        <v>75259.009999999995</v>
      </c>
    </row>
    <row r="29" spans="1:5" hidden="1" x14ac:dyDescent="0.25">
      <c r="A29" s="36">
        <v>44459</v>
      </c>
      <c r="B29" s="40">
        <v>75259.009999999995</v>
      </c>
      <c r="C29" s="36">
        <v>44459</v>
      </c>
      <c r="D29" s="38">
        <v>201227</v>
      </c>
      <c r="E29" s="41">
        <f t="shared" si="0"/>
        <v>75259.009999999995</v>
      </c>
    </row>
    <row r="30" spans="1:5" x14ac:dyDescent="0.25">
      <c r="A30" s="36">
        <v>44489</v>
      </c>
      <c r="B30" s="40">
        <v>75259.009999999995</v>
      </c>
      <c r="C30" s="36">
        <v>44489</v>
      </c>
      <c r="D30" s="38">
        <v>201126</v>
      </c>
      <c r="E30" s="41">
        <f t="shared" si="0"/>
        <v>75259.009999999995</v>
      </c>
    </row>
    <row r="31" spans="1:5" hidden="1" x14ac:dyDescent="0.25">
      <c r="A31" s="36">
        <v>44520</v>
      </c>
      <c r="B31" s="43"/>
      <c r="C31" s="43"/>
      <c r="D31" s="43"/>
      <c r="E31" s="39"/>
    </row>
    <row r="32" spans="1:5" hidden="1" x14ac:dyDescent="0.25">
      <c r="A32" s="36">
        <v>44550</v>
      </c>
      <c r="B32" s="43"/>
      <c r="C32" s="43"/>
      <c r="D32" s="43"/>
      <c r="E32" s="39"/>
    </row>
    <row r="33" spans="1:6" hidden="1" x14ac:dyDescent="0.25">
      <c r="A33" s="44"/>
      <c r="B33" s="45"/>
      <c r="C33" s="45"/>
      <c r="D33" s="45"/>
      <c r="E33" s="39">
        <f>SUBTOTAL(109,E20:E32)</f>
        <v>75259.009999999995</v>
      </c>
    </row>
    <row r="34" spans="1:6" ht="19.149999999999999" customHeight="1" x14ac:dyDescent="0.25">
      <c r="A34" s="46" t="s">
        <v>14</v>
      </c>
      <c r="B34" s="47"/>
      <c r="C34" s="47"/>
      <c r="D34" s="48"/>
      <c r="E34" s="39">
        <f>[1]OUT!B22</f>
        <v>124251.53</v>
      </c>
    </row>
    <row r="35" spans="1:6" x14ac:dyDescent="0.25">
      <c r="A35" s="18" t="s">
        <v>15</v>
      </c>
      <c r="B35" s="18"/>
      <c r="C35" s="18"/>
      <c r="D35" s="18"/>
      <c r="E35" s="39">
        <f>[1]OUT!B42</f>
        <v>468.88</v>
      </c>
    </row>
    <row r="36" spans="1:6" ht="14.45" customHeight="1" x14ac:dyDescent="0.25">
      <c r="A36" s="18" t="s">
        <v>16</v>
      </c>
      <c r="B36" s="18"/>
      <c r="C36" s="18"/>
      <c r="D36" s="18"/>
      <c r="E36" s="39">
        <f>B37</f>
        <v>0</v>
      </c>
    </row>
    <row r="37" spans="1:6" ht="14.45" customHeight="1" x14ac:dyDescent="0.25">
      <c r="A37" s="18" t="s">
        <v>17</v>
      </c>
      <c r="B37" s="18"/>
      <c r="C37" s="18"/>
      <c r="D37" s="18"/>
      <c r="E37" s="39">
        <f t="shared" ref="E37" si="1">B64</f>
        <v>0</v>
      </c>
    </row>
    <row r="38" spans="1:6" ht="14.45" customHeight="1" x14ac:dyDescent="0.25">
      <c r="A38" s="18" t="s">
        <v>18</v>
      </c>
      <c r="B38" s="18"/>
      <c r="C38" s="18"/>
      <c r="D38" s="18"/>
      <c r="E38" s="39">
        <f>SUM(E33:E37)</f>
        <v>199979.41999999998</v>
      </c>
    </row>
    <row r="39" spans="1:6" x14ac:dyDescent="0.25">
      <c r="A39" s="49"/>
      <c r="B39" s="49"/>
      <c r="C39" s="49"/>
      <c r="D39" s="49"/>
      <c r="E39" s="49"/>
    </row>
    <row r="40" spans="1:6" ht="14.45" customHeight="1" x14ac:dyDescent="0.25">
      <c r="A40" s="18" t="s">
        <v>19</v>
      </c>
      <c r="B40" s="18"/>
      <c r="C40" s="18"/>
      <c r="D40" s="18"/>
      <c r="E40" s="39">
        <f>[1]OUT!B62</f>
        <v>2141.62</v>
      </c>
    </row>
    <row r="41" spans="1:6" ht="14.45" customHeight="1" x14ac:dyDescent="0.25">
      <c r="A41" s="18" t="s">
        <v>20</v>
      </c>
      <c r="B41" s="18"/>
      <c r="C41" s="18"/>
      <c r="D41" s="18"/>
      <c r="E41" s="39">
        <f>E40+E38</f>
        <v>202121.03999999998</v>
      </c>
    </row>
    <row r="42" spans="1:6" ht="14.45" customHeight="1" x14ac:dyDescent="0.25">
      <c r="A42" s="50"/>
      <c r="B42" s="50"/>
      <c r="C42" s="50"/>
      <c r="D42" s="50"/>
      <c r="E42" s="51"/>
    </row>
    <row r="43" spans="1:6" ht="55.9" customHeight="1" x14ac:dyDescent="0.25">
      <c r="A43" s="52" t="s">
        <v>59</v>
      </c>
      <c r="B43" s="52"/>
      <c r="C43" s="52"/>
      <c r="D43" s="52"/>
      <c r="E43" s="52"/>
      <c r="F43" s="52"/>
    </row>
    <row r="44" spans="1:6" x14ac:dyDescent="0.25">
      <c r="A44" s="53"/>
      <c r="B44" s="53"/>
      <c r="C44" s="53"/>
      <c r="D44" s="53"/>
      <c r="E44" s="53"/>
      <c r="F44" s="53"/>
    </row>
    <row r="45" spans="1:6" x14ac:dyDescent="0.25">
      <c r="A45" s="53"/>
      <c r="B45" s="53"/>
      <c r="C45" s="53"/>
      <c r="D45" s="53"/>
      <c r="E45" s="53"/>
      <c r="F45" s="53"/>
    </row>
    <row r="46" spans="1:6" x14ac:dyDescent="0.25">
      <c r="A46" s="53"/>
      <c r="B46" s="53"/>
      <c r="C46" s="53"/>
      <c r="D46" s="53"/>
      <c r="E46" s="53"/>
      <c r="F46" s="53"/>
    </row>
    <row r="47" spans="1:6" x14ac:dyDescent="0.25">
      <c r="A47" s="53"/>
      <c r="B47" s="53"/>
      <c r="C47" s="53"/>
      <c r="D47" s="53"/>
      <c r="E47" s="53"/>
      <c r="F47" s="53"/>
    </row>
    <row r="48" spans="1:6" x14ac:dyDescent="0.25">
      <c r="A48" s="53"/>
      <c r="B48" s="53"/>
      <c r="C48" s="53"/>
      <c r="D48" s="53"/>
      <c r="E48" s="53"/>
      <c r="F48" s="53"/>
    </row>
    <row r="49" spans="1:6" x14ac:dyDescent="0.25">
      <c r="A49" s="53"/>
      <c r="B49" s="53"/>
      <c r="C49" s="53"/>
      <c r="D49" s="53"/>
      <c r="E49" s="53"/>
      <c r="F49" s="53"/>
    </row>
    <row r="50" spans="1:6" x14ac:dyDescent="0.25">
      <c r="A50" s="53"/>
      <c r="B50" s="53"/>
      <c r="C50" s="53"/>
      <c r="D50" s="53"/>
      <c r="E50" s="53"/>
      <c r="F50" s="53"/>
    </row>
    <row r="51" spans="1:6" x14ac:dyDescent="0.25">
      <c r="A51" s="53"/>
      <c r="B51" s="53"/>
      <c r="C51" s="53"/>
      <c r="D51" s="53"/>
      <c r="E51" s="53"/>
      <c r="F51" s="53"/>
    </row>
    <row r="52" spans="1:6" x14ac:dyDescent="0.25">
      <c r="A52" s="53"/>
      <c r="B52" s="53"/>
      <c r="C52" s="53"/>
      <c r="D52" s="53"/>
      <c r="E52" s="53"/>
      <c r="F52" s="53"/>
    </row>
    <row r="53" spans="1:6" x14ac:dyDescent="0.25">
      <c r="A53" s="53"/>
      <c r="B53" s="53"/>
      <c r="C53" s="53"/>
      <c r="D53" s="53"/>
      <c r="E53" s="53"/>
      <c r="F53" s="53"/>
    </row>
    <row r="54" spans="1:6" x14ac:dyDescent="0.25">
      <c r="A54" s="53"/>
      <c r="B54" s="53"/>
      <c r="C54" s="53"/>
      <c r="D54" s="53"/>
      <c r="E54" s="53"/>
      <c r="F54" s="53"/>
    </row>
    <row r="55" spans="1:6" x14ac:dyDescent="0.25">
      <c r="A55" s="53"/>
      <c r="B55" s="53"/>
      <c r="C55" s="53"/>
      <c r="D55" s="53"/>
      <c r="E55" s="53"/>
      <c r="F55" s="53"/>
    </row>
    <row r="63" spans="1:6" ht="67.5" x14ac:dyDescent="0.25">
      <c r="A63" s="17" t="s">
        <v>21</v>
      </c>
      <c r="B63" s="17" t="s">
        <v>22</v>
      </c>
      <c r="C63" s="54" t="s">
        <v>23</v>
      </c>
      <c r="D63" s="54" t="s">
        <v>24</v>
      </c>
      <c r="E63" s="54" t="s">
        <v>25</v>
      </c>
      <c r="F63" s="17" t="s">
        <v>26</v>
      </c>
    </row>
    <row r="64" spans="1:6" x14ac:dyDescent="0.25">
      <c r="A64" s="17"/>
      <c r="B64" s="17"/>
      <c r="C64" s="55" t="s">
        <v>27</v>
      </c>
      <c r="D64" s="55" t="s">
        <v>28</v>
      </c>
      <c r="E64" s="55" t="s">
        <v>29</v>
      </c>
      <c r="F64" s="17"/>
    </row>
    <row r="65" spans="1:6" x14ac:dyDescent="0.25">
      <c r="A65" s="9"/>
      <c r="B65" s="17" t="s">
        <v>30</v>
      </c>
      <c r="C65" s="17"/>
      <c r="D65" s="17"/>
      <c r="E65" s="17"/>
      <c r="F65" s="17"/>
    </row>
    <row r="66" spans="1:6" ht="22.5" x14ac:dyDescent="0.25">
      <c r="A66" s="6" t="s">
        <v>31</v>
      </c>
      <c r="B66" s="56">
        <f>[1]!Tabela12[[#Totals],[Valores]]</f>
        <v>62345.39</v>
      </c>
      <c r="C66" s="5">
        <f>[1]!Tabela12[[#Totals],[Valores2]]</f>
        <v>12649.65</v>
      </c>
      <c r="D66" s="5">
        <f>[1]!Tabela12[[#Totals],[Valores3]]</f>
        <v>61090.41</v>
      </c>
      <c r="E66" s="5">
        <f t="shared" ref="E66:E82" si="2">C66+D66</f>
        <v>73740.06</v>
      </c>
      <c r="F66" s="56">
        <f>[1]!Tabela12[[#Totals],[Valores5]]</f>
        <v>13085.37</v>
      </c>
    </row>
    <row r="67" spans="1:6" ht="22.5" x14ac:dyDescent="0.25">
      <c r="A67" s="6" t="s">
        <v>32</v>
      </c>
      <c r="B67" s="57">
        <v>0</v>
      </c>
      <c r="C67" s="5">
        <v>0</v>
      </c>
      <c r="D67" s="5">
        <v>0</v>
      </c>
      <c r="E67" s="5">
        <f t="shared" si="2"/>
        <v>0</v>
      </c>
      <c r="F67" s="5">
        <v>0</v>
      </c>
    </row>
    <row r="68" spans="1:6" x14ac:dyDescent="0.25">
      <c r="A68" s="6" t="s">
        <v>33</v>
      </c>
      <c r="B68" s="5">
        <v>0</v>
      </c>
      <c r="C68" s="5">
        <v>0</v>
      </c>
      <c r="D68" s="5">
        <v>0</v>
      </c>
      <c r="E68" s="5">
        <f t="shared" si="2"/>
        <v>0</v>
      </c>
      <c r="F68" s="5">
        <v>0</v>
      </c>
    </row>
    <row r="69" spans="1:6" ht="22.5" x14ac:dyDescent="0.25">
      <c r="A69" s="6" t="s">
        <v>34</v>
      </c>
      <c r="B69" s="5">
        <f>[1]!Tabela121416[[#Totals],[Valores]]</f>
        <v>700</v>
      </c>
      <c r="C69" s="5">
        <f>[1]!Tabela121416[[#Totals],[Valores2]]</f>
        <v>0</v>
      </c>
      <c r="D69" s="5">
        <f>[1]!Tabela121416[[#Totals],[Valores3]]</f>
        <v>700</v>
      </c>
      <c r="E69" s="5">
        <f>[1]!Tabela121416[[#Totals],[Valores4]]</f>
        <v>700</v>
      </c>
      <c r="F69" s="5">
        <f>[1]!Tabela121416[[#Totals],[Valores5]]</f>
        <v>0</v>
      </c>
    </row>
    <row r="70" spans="1:6" ht="22.5" x14ac:dyDescent="0.25">
      <c r="A70" s="6" t="s">
        <v>35</v>
      </c>
      <c r="B70" s="5">
        <v>0</v>
      </c>
      <c r="C70" s="5">
        <v>0</v>
      </c>
      <c r="D70" s="5">
        <v>0</v>
      </c>
      <c r="E70" s="5">
        <f t="shared" si="2"/>
        <v>0</v>
      </c>
      <c r="F70" s="5">
        <v>0</v>
      </c>
    </row>
    <row r="71" spans="1:6" ht="22.5" x14ac:dyDescent="0.25">
      <c r="A71" s="6" t="s">
        <v>36</v>
      </c>
      <c r="B71" s="5">
        <v>0</v>
      </c>
      <c r="C71" s="5">
        <v>0</v>
      </c>
      <c r="D71" s="5">
        <v>0</v>
      </c>
      <c r="E71" s="5">
        <f t="shared" si="2"/>
        <v>0</v>
      </c>
      <c r="F71" s="5">
        <v>0</v>
      </c>
    </row>
    <row r="72" spans="1:6" ht="22.5" x14ac:dyDescent="0.25">
      <c r="A72" s="6" t="s">
        <v>37</v>
      </c>
      <c r="B72" s="5">
        <v>0</v>
      </c>
      <c r="C72" s="5">
        <v>0</v>
      </c>
      <c r="D72" s="5">
        <v>0</v>
      </c>
      <c r="E72" s="5">
        <f t="shared" si="2"/>
        <v>0</v>
      </c>
      <c r="F72" s="5">
        <v>0</v>
      </c>
    </row>
    <row r="73" spans="1:6" ht="22.5" x14ac:dyDescent="0.25">
      <c r="A73" s="6" t="s">
        <v>38</v>
      </c>
      <c r="B73" s="5">
        <v>0</v>
      </c>
      <c r="C73" s="5">
        <v>0</v>
      </c>
      <c r="D73" s="5">
        <v>0</v>
      </c>
      <c r="E73" s="5">
        <f t="shared" si="2"/>
        <v>0</v>
      </c>
      <c r="F73" s="5">
        <v>0</v>
      </c>
    </row>
    <row r="74" spans="1:6" x14ac:dyDescent="0.25">
      <c r="A74" s="6" t="s">
        <v>39</v>
      </c>
      <c r="B74" s="5">
        <v>0</v>
      </c>
      <c r="C74" s="5">
        <v>0</v>
      </c>
      <c r="D74" s="5">
        <v>0</v>
      </c>
      <c r="E74" s="5">
        <f t="shared" si="2"/>
        <v>0</v>
      </c>
      <c r="F74" s="5">
        <v>0</v>
      </c>
    </row>
    <row r="75" spans="1:6" x14ac:dyDescent="0.25">
      <c r="A75" s="6" t="s">
        <v>40</v>
      </c>
      <c r="B75" s="5">
        <v>0</v>
      </c>
      <c r="C75" s="5">
        <v>0</v>
      </c>
      <c r="D75" s="5">
        <v>0</v>
      </c>
      <c r="E75" s="5">
        <f t="shared" si="2"/>
        <v>0</v>
      </c>
      <c r="F75" s="5">
        <v>0</v>
      </c>
    </row>
    <row r="76" spans="1:6" ht="22.5" x14ac:dyDescent="0.25">
      <c r="A76" s="6" t="s">
        <v>41</v>
      </c>
      <c r="B76" s="5">
        <v>0</v>
      </c>
      <c r="C76" s="5">
        <v>0</v>
      </c>
      <c r="D76" s="5">
        <v>0</v>
      </c>
      <c r="E76" s="5">
        <f t="shared" si="2"/>
        <v>0</v>
      </c>
      <c r="F76" s="5">
        <v>0</v>
      </c>
    </row>
    <row r="77" spans="1:6" x14ac:dyDescent="0.25">
      <c r="A77" s="6" t="s">
        <v>42</v>
      </c>
      <c r="B77" s="5">
        <v>0</v>
      </c>
      <c r="C77" s="5">
        <v>0</v>
      </c>
      <c r="D77" s="5">
        <v>0</v>
      </c>
      <c r="E77" s="5">
        <f t="shared" si="2"/>
        <v>0</v>
      </c>
      <c r="F77" s="5">
        <v>0</v>
      </c>
    </row>
    <row r="78" spans="1:6" ht="22.5" x14ac:dyDescent="0.25">
      <c r="A78" s="6" t="s">
        <v>43</v>
      </c>
      <c r="B78" s="5">
        <v>0</v>
      </c>
      <c r="C78" s="5">
        <v>0</v>
      </c>
      <c r="D78" s="5">
        <v>0</v>
      </c>
      <c r="E78" s="5">
        <f t="shared" si="2"/>
        <v>0</v>
      </c>
      <c r="F78" s="5">
        <v>0</v>
      </c>
    </row>
    <row r="79" spans="1:6" x14ac:dyDescent="0.25">
      <c r="A79" s="6" t="s">
        <v>44</v>
      </c>
      <c r="B79" s="5">
        <v>0</v>
      </c>
      <c r="C79" s="5">
        <v>0</v>
      </c>
      <c r="D79" s="5">
        <v>0</v>
      </c>
      <c r="E79" s="5">
        <f t="shared" si="2"/>
        <v>0</v>
      </c>
      <c r="F79" s="5">
        <v>0</v>
      </c>
    </row>
    <row r="80" spans="1:6" ht="33.75" x14ac:dyDescent="0.25">
      <c r="A80" s="6" t="s">
        <v>45</v>
      </c>
      <c r="B80" s="4">
        <f>[1]!Tabela1214[[#Totals],[Valores]]</f>
        <v>148.32</v>
      </c>
      <c r="C80" s="5">
        <f>[1]!Tabela1214[[#Totals],[Valores2]]</f>
        <v>0</v>
      </c>
      <c r="D80" s="4">
        <f>[1]!Tabela1214[[#Totals],[Valores3]]</f>
        <v>148.32</v>
      </c>
      <c r="E80" s="4">
        <f t="shared" si="2"/>
        <v>148.32</v>
      </c>
      <c r="F80" s="4">
        <v>0</v>
      </c>
    </row>
    <row r="81" spans="1:6" x14ac:dyDescent="0.25">
      <c r="A81" s="6" t="s">
        <v>46</v>
      </c>
      <c r="B81" s="5">
        <v>0</v>
      </c>
      <c r="C81" s="5">
        <v>0</v>
      </c>
      <c r="D81" s="5">
        <v>0</v>
      </c>
      <c r="E81" s="5">
        <f t="shared" si="2"/>
        <v>0</v>
      </c>
      <c r="F81" s="5">
        <v>0</v>
      </c>
    </row>
    <row r="82" spans="1:6" x14ac:dyDescent="0.25">
      <c r="A82" s="7" t="s">
        <v>47</v>
      </c>
      <c r="B82" s="4">
        <f>SUM(B66:B81)</f>
        <v>63193.71</v>
      </c>
      <c r="C82" s="5">
        <f>SUM(C66:C81)</f>
        <v>12649.65</v>
      </c>
      <c r="D82" s="4">
        <f>SUM(D66:D81)</f>
        <v>61938.73</v>
      </c>
      <c r="E82" s="4">
        <f t="shared" si="2"/>
        <v>74588.38</v>
      </c>
      <c r="F82" s="4">
        <f>SUM(F66:F81)</f>
        <v>13085.37</v>
      </c>
    </row>
    <row r="83" spans="1:6" ht="124.15" customHeight="1" x14ac:dyDescent="0.25">
      <c r="A83" s="15" t="s">
        <v>48</v>
      </c>
      <c r="B83" s="16"/>
      <c r="C83" s="16"/>
      <c r="D83" s="16"/>
      <c r="E83" s="16"/>
      <c r="F83" s="16"/>
    </row>
    <row r="85" spans="1:6" x14ac:dyDescent="0.25">
      <c r="A85" s="17" t="s">
        <v>49</v>
      </c>
      <c r="B85" s="17"/>
      <c r="C85" s="17"/>
      <c r="D85" s="17"/>
      <c r="E85" s="17"/>
      <c r="F85" s="17"/>
    </row>
    <row r="86" spans="1:6" x14ac:dyDescent="0.25">
      <c r="A86" s="14" t="s">
        <v>50</v>
      </c>
      <c r="B86" s="14"/>
      <c r="C86" s="14"/>
      <c r="D86" s="14"/>
      <c r="E86" s="13">
        <f>E41</f>
        <v>202121.03999999998</v>
      </c>
      <c r="F86" s="13"/>
    </row>
    <row r="87" spans="1:6" x14ac:dyDescent="0.25">
      <c r="A87" s="14" t="s">
        <v>51</v>
      </c>
      <c r="B87" s="14"/>
      <c r="C87" s="14"/>
      <c r="D87" s="14"/>
      <c r="E87" s="13">
        <f>C82+D82</f>
        <v>74588.38</v>
      </c>
      <c r="F87" s="13"/>
    </row>
    <row r="88" spans="1:6" x14ac:dyDescent="0.25">
      <c r="A88" s="14" t="s">
        <v>52</v>
      </c>
      <c r="B88" s="14"/>
      <c r="C88" s="14"/>
      <c r="D88" s="14"/>
      <c r="E88" s="13">
        <f>E86-E87</f>
        <v>127532.65999999997</v>
      </c>
      <c r="F88" s="13"/>
    </row>
    <row r="89" spans="1:6" x14ac:dyDescent="0.25">
      <c r="A89" s="14" t="s">
        <v>53</v>
      </c>
      <c r="B89" s="14"/>
      <c r="C89" s="14"/>
      <c r="D89" s="14"/>
      <c r="E89" s="13">
        <v>0</v>
      </c>
      <c r="F89" s="13"/>
    </row>
    <row r="90" spans="1:6" x14ac:dyDescent="0.25">
      <c r="A90" s="14" t="s">
        <v>54</v>
      </c>
      <c r="B90" s="14"/>
      <c r="C90" s="14"/>
      <c r="D90" s="14"/>
      <c r="E90" s="13">
        <f>E88-E89</f>
        <v>127532.65999999997</v>
      </c>
      <c r="F90" s="13"/>
    </row>
    <row r="113" spans="1:6" x14ac:dyDescent="0.25">
      <c r="A113" s="58" t="s">
        <v>55</v>
      </c>
      <c r="B113" s="58"/>
      <c r="C113" s="58"/>
      <c r="D113" s="58"/>
      <c r="E113" s="58"/>
      <c r="F113" s="58"/>
    </row>
    <row r="114" spans="1:6" x14ac:dyDescent="0.25">
      <c r="A114" s="58"/>
      <c r="B114" s="58"/>
      <c r="C114" s="58"/>
      <c r="D114" s="58"/>
      <c r="E114" s="58"/>
      <c r="F114" s="58"/>
    </row>
    <row r="115" spans="1:6" ht="14.45" customHeight="1" x14ac:dyDescent="0.25">
      <c r="A115" s="58"/>
      <c r="B115" s="58"/>
      <c r="C115" s="58"/>
      <c r="D115" s="58"/>
      <c r="E115" s="58"/>
      <c r="F115" s="58"/>
    </row>
    <row r="116" spans="1:6" x14ac:dyDescent="0.25">
      <c r="A116" s="58"/>
      <c r="B116" s="58"/>
      <c r="C116" s="58"/>
      <c r="D116" s="58"/>
      <c r="E116" s="58"/>
      <c r="F116" s="58"/>
    </row>
    <row r="117" spans="1:6" ht="14.45" customHeight="1" x14ac:dyDescent="0.25">
      <c r="A117" s="58"/>
      <c r="B117" s="58"/>
      <c r="C117" s="58"/>
      <c r="D117" s="58"/>
      <c r="E117" s="58"/>
      <c r="F117" s="58"/>
    </row>
    <row r="118" spans="1:6" x14ac:dyDescent="0.25">
      <c r="A118" s="58"/>
      <c r="B118" s="58"/>
      <c r="C118" s="58"/>
      <c r="D118" s="58"/>
      <c r="E118" s="58"/>
      <c r="F118" s="58"/>
    </row>
    <row r="119" spans="1:6" x14ac:dyDescent="0.25">
      <c r="A119" s="10"/>
      <c r="B119" s="10"/>
      <c r="C119" s="10"/>
      <c r="D119" s="10"/>
      <c r="E119" s="10"/>
      <c r="F119" s="10"/>
    </row>
    <row r="134" spans="1:6" x14ac:dyDescent="0.25">
      <c r="A134" s="59" t="s">
        <v>60</v>
      </c>
      <c r="B134" s="59"/>
      <c r="C134" s="59"/>
      <c r="D134" s="59"/>
      <c r="E134" s="59"/>
      <c r="F134" s="59"/>
    </row>
    <row r="135" spans="1:6" x14ac:dyDescent="0.25">
      <c r="A135" s="60"/>
      <c r="B135" s="60"/>
      <c r="C135" s="60"/>
      <c r="D135" s="60"/>
      <c r="E135" s="60"/>
      <c r="F135" s="60"/>
    </row>
    <row r="143" spans="1:6" x14ac:dyDescent="0.25">
      <c r="A143" s="61" t="s">
        <v>61</v>
      </c>
      <c r="B143" s="61"/>
      <c r="C143" s="61"/>
      <c r="D143" s="61"/>
      <c r="E143" s="61"/>
      <c r="F143" s="8"/>
    </row>
  </sheetData>
  <mergeCells count="37">
    <mergeCell ref="A135:F135"/>
    <mergeCell ref="A89:D89"/>
    <mergeCell ref="E89:F89"/>
    <mergeCell ref="A90:D90"/>
    <mergeCell ref="E90:F90"/>
    <mergeCell ref="A113:F118"/>
    <mergeCell ref="A134:F134"/>
    <mergeCell ref="A86:D86"/>
    <mergeCell ref="E86:F86"/>
    <mergeCell ref="A87:D87"/>
    <mergeCell ref="E87:F87"/>
    <mergeCell ref="A88:D88"/>
    <mergeCell ref="E88:F88"/>
    <mergeCell ref="A63:A64"/>
    <mergeCell ref="B63:B64"/>
    <mergeCell ref="F63:F64"/>
    <mergeCell ref="B65:F65"/>
    <mergeCell ref="A83:F83"/>
    <mergeCell ref="A85:F85"/>
    <mergeCell ref="A37:D37"/>
    <mergeCell ref="A38:D38"/>
    <mergeCell ref="A39:E39"/>
    <mergeCell ref="A40:D40"/>
    <mergeCell ref="A41:D41"/>
    <mergeCell ref="A43:F43"/>
    <mergeCell ref="A15:B15"/>
    <mergeCell ref="A16:B16"/>
    <mergeCell ref="A18:E18"/>
    <mergeCell ref="A34:D34"/>
    <mergeCell ref="A35:D35"/>
    <mergeCell ref="A36:D36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16.3</dc:creator>
  <cp:lastModifiedBy>Sala 16.3</cp:lastModifiedBy>
  <dcterms:created xsi:type="dcterms:W3CDTF">2021-07-08T15:37:53Z</dcterms:created>
  <dcterms:modified xsi:type="dcterms:W3CDTF">2021-11-04T18:45:04Z</dcterms:modified>
</cp:coreProperties>
</file>