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estção de Contas - Site\"/>
    </mc:Choice>
  </mc:AlternateContent>
  <xr:revisionPtr revIDLastSave="0" documentId="13_ncr:1_{02A71914-2D63-4F56-9A38-7C16E569C205}" xr6:coauthVersionLast="47" xr6:coauthVersionMax="47" xr10:uidLastSave="{00000000-0000-0000-0000-000000000000}"/>
  <bookViews>
    <workbookView xWindow="-120" yWindow="-120" windowWidth="20730" windowHeight="11160" xr2:uid="{DD51AE8C-19F7-48A9-AAE5-6AF753F49EB9}"/>
  </bookViews>
  <sheets>
    <sheet name="Planilha1" sheetId="15" r:id="rId1"/>
  </sheets>
  <externalReferences>
    <externalReference r:id="rId2"/>
  </externalReferenc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82" i="15" l="1"/>
  <c r="D81" i="15"/>
  <c r="E81" i="15" s="1"/>
  <c r="C81" i="15"/>
  <c r="B81" i="15"/>
  <c r="E80" i="15"/>
  <c r="E79" i="15"/>
  <c r="E78" i="15"/>
  <c r="E77" i="15"/>
  <c r="E76" i="15"/>
  <c r="E75" i="15"/>
  <c r="E74" i="15"/>
  <c r="E73" i="15"/>
  <c r="E72" i="15"/>
  <c r="E71" i="15"/>
  <c r="F70" i="15"/>
  <c r="E70" i="15"/>
  <c r="D70" i="15"/>
  <c r="D83" i="15" s="1"/>
  <c r="C70" i="15"/>
  <c r="C83" i="15" s="1"/>
  <c r="B70" i="15"/>
  <c r="E69" i="15"/>
  <c r="E68" i="15"/>
  <c r="F67" i="15"/>
  <c r="F83" i="15" s="1"/>
  <c r="D67" i="15"/>
  <c r="C67" i="15"/>
  <c r="E67" i="15" s="1"/>
  <c r="B67" i="15"/>
  <c r="B83" i="15" s="1"/>
  <c r="E41" i="15"/>
  <c r="E38" i="15"/>
  <c r="E37" i="15"/>
  <c r="E35" i="15"/>
  <c r="E34" i="15"/>
  <c r="E39" i="15" s="1"/>
  <c r="E33" i="15"/>
  <c r="E42" i="15" l="1"/>
  <c r="E87" i="15" s="1"/>
  <c r="E83" i="15"/>
  <c r="E88" i="15"/>
  <c r="E89" i="15" l="1"/>
  <c r="E91" i="15" s="1"/>
</calcChain>
</file>

<file path=xl/sharedStrings.xml><?xml version="1.0" encoding="utf-8"?>
<sst xmlns="http://schemas.openxmlformats.org/spreadsheetml/2006/main" count="63" uniqueCount="62">
  <si>
    <t>ANEXO RP-14 - REPASSES AO TERCEIRO SETOR - DEMONSTRATIVO INTEGRAL DAS RECEITAS E DESPESAS - TERMO DE COLABORAÇÃO/FOMENTO</t>
  </si>
  <si>
    <t>DOCUMENTO</t>
  </si>
  <si>
    <t>DATA</t>
  </si>
  <si>
    <t>VIGÊNCIA</t>
  </si>
  <si>
    <t>VALOR - R$</t>
  </si>
  <si>
    <t>Aditamento nº</t>
  </si>
  <si>
    <t>DEMONSTRATIVO DOS RECURSOS DISPONÍVEIS NO EXERCÍCIO</t>
  </si>
  <si>
    <t>DATA PREVISTA PARA O REPASSE (2)</t>
  </si>
  <si>
    <t>VALORES PREVISTOS (R$)</t>
  </si>
  <si>
    <t>DATA DO REPASSE</t>
  </si>
  <si>
    <t>NÚMERO DO DOCUMENTO DE CRÉDITO</t>
  </si>
  <si>
    <t>VALORES REPASSADOS (R$)</t>
  </si>
  <si>
    <t>(A) SALDO DO EXERCÍCO ANTERIOR</t>
  </si>
  <si>
    <t>(B) REPASSES PÚBLICOS NO EXERCÍCIO</t>
  </si>
  <si>
    <t>(C) RECEITAS COM APLICAÇÕES FINANCEIRAS DOS REPASSES PÚBLICOS</t>
  </si>
  <si>
    <t>(D) OUTRAS RECEITAS DECORRENTES DA EXECUÇÃO DO AJUSTE (3)</t>
  </si>
  <si>
    <t>(E) TOTAL DE RECURSOS PÚBLICOS (A + B+ C + D)</t>
  </si>
  <si>
    <t>(F) RECURSOS PRÓPRIOS DA ENTIDADE PARCEIRA</t>
  </si>
  <si>
    <t>(G) TOTAL DE RECURSOS DISPONÍVEIS NO EXERCÍCIO (E + F)</t>
  </si>
  <si>
    <t>CATEGORIA OU FINALIDADE DA DESPESA (8)</t>
  </si>
  <si>
    <t>DESPESAS CONTABILIZADAS NESTE EXERCÍCIO (R$)</t>
  </si>
  <si>
    <t xml:space="preserve">DESPESAS CONTABILIZADAS EM EXERCÍCIOS ANTERIORES E PAGAS NESTE EXERCÍCIO (R$) </t>
  </si>
  <si>
    <t xml:space="preserve">DESPESAS CONTABILIZADAS NESTE EXERCÍCIO E PAGAS NESTE EXERCÍCIO (R$) </t>
  </si>
  <si>
    <t xml:space="preserve">TOTAL DE DESPESAS PAGAS NESTE EXERCÍCIO (R$) </t>
  </si>
  <si>
    <t>DESPESAS CONTABILIZADAS NESTE EXERCÍCIO A PAGAR EM EXERCÍCIOS SEGUINTES (R$)</t>
  </si>
  <si>
    <t>(H)</t>
  </si>
  <si>
    <t>(I)</t>
  </si>
  <si>
    <t>(J= H + I)</t>
  </si>
  <si>
    <t>ORIGEM DOS RECURSOS (4)</t>
  </si>
  <si>
    <t>Recursos humanos (5)</t>
  </si>
  <si>
    <t>Recursos humanos (6)</t>
  </si>
  <si>
    <t>Medicamentos</t>
  </si>
  <si>
    <t>Material médico e hospitalar (*)</t>
  </si>
  <si>
    <t>Gêneros alimentícios</t>
  </si>
  <si>
    <t>Outros materiais de consumo</t>
  </si>
  <si>
    <t>Serviços médicos (*)</t>
  </si>
  <si>
    <t>Outros serviços de terceiros</t>
  </si>
  <si>
    <t>Locação de imóveis</t>
  </si>
  <si>
    <t>Locações diversas</t>
  </si>
  <si>
    <t>Utilidades públicas (7)</t>
  </si>
  <si>
    <t>Combustível</t>
  </si>
  <si>
    <t>Bens e materiais permanentes</t>
  </si>
  <si>
    <t>Obras</t>
  </si>
  <si>
    <t>Despesas financeiras e bancárias</t>
  </si>
  <si>
    <t>Outras despesas</t>
  </si>
  <si>
    <t>TOTAL</t>
  </si>
  <si>
    <t>(4) Verba: Federal, Estadual, Municipal e Recursos Próprios, devendo ser elaborado um anexo para cada fonte de recurso.
(5) Salários, encargos e benefícios.
(6) Autônomos e pessoa jurídica.
(7) Energia elétrica, água e esgoto, gás, telefone e internet.
(8) No rol exemplificativo incluir também as aquisições e os compromissos assumidos que não são classificados contabilmente como DESPESAS, como, por exemplo, aquisição de bens permanentes.
(9) Quando a diferença entre a Coluna DESPESAS CONTABILIZADAS NESTE EXERCÍCIO e a Coluna DESPESAS CONTABILIZADAS NESTE EXERCÍCIO E PAGAS NESTE EXERCÍCIO for decorrente de descontos obtidos ou pagamento de multa por atraso, o resultado não deve aparecer na coluna DESPESAS CONTABILIZADAS NESTE EXERCÍCIO A PAGAR EM EXERCÍCIOS SEGUINTES, uma vez que tais descontos ou multas são contabilizados em contas de receitas ou despesas. Assim sendo deverá se indicado como nota de rodapé os valores e as respectivas contas de receitas e despesas.
(*) Apenas para entidades da área da Saúde.</t>
  </si>
  <si>
    <t>DEMONSTRATIVO DO SALDO FINANCEIRO DO EXERCÍCIO</t>
  </si>
  <si>
    <t xml:space="preserve">(G) TOTAL DE RECURSOS DISPONÍVEL NO EXERCÍCIO </t>
  </si>
  <si>
    <t>(J) DESPESAS PAGAS NO EXERCÍCIO (H+I)</t>
  </si>
  <si>
    <t>(K) RECURSO PÚBLICO NÃO APLICADO [E – (J – F)]</t>
  </si>
  <si>
    <t xml:space="preserve">(L) VALOR DEVOLVIDO AO ÓRGÃO PÚBLICO </t>
  </si>
  <si>
    <t>(M) VALOR AUTORIZADO PARA APLICAÇÃO NO EXERCÍCIO SEGUINTE (K – L)</t>
  </si>
  <si>
    <t>Declaro(amos), na qualidade de responsável(is) pela entidade supra epigrafada, sob as penas da Lei, que a despesa relacionada comprova a exata aplicação dos recursos recebidos para os fins indicados, conforme programa de trabalho aprovado, proposto ao Órgão Público Parceiro.</t>
  </si>
  <si>
    <t>Termo de Colaboração/Fomento  nº 42/2020</t>
  </si>
  <si>
    <t>Responsáveis pela Organização da Sociedade Civil:                                      LUCIANA IENNE - PRESIDENTE</t>
  </si>
  <si>
    <t>COLABORAÇÃO/FOMENTO: 42/2020
ÓRGÃO PÚBLICO: PREFEITURA MUNICIPAL DE VINHEDO
ORGANIZAÇÃO DA SOCIEDADE CIVIL: CENTRO DE ESPECIALIDADES INTEGRADAS DE VINHEDO - CEIVI
CNPJ: 52.363.744/0001-74
ENDEREÇO E CEP:  AV. PASCOA ZANETTI TREVISAN - 479 - JARDIM ITÁLIA - VINHEDO/SP CEP: 13.289-172
RESPONSÁVEL(IS) PELA OSC: LUCIANA IENNE
CPF: 119.253.768-85
OBJETO DA PARCERIA: Serviço de Assistência de Saúde aos Usuários com Deficiência Intelectual associada ou não a outras Deficiência e/ou Transtorno Global do Desenvolvimento com ou sem Comorbidade Psiquiatra nas Regiões
EXERCÍCIO:2022
ORIGEM DOS RECURSOS (1):  MUNICIPAL</t>
  </si>
  <si>
    <t>01/2022*</t>
  </si>
  <si>
    <t>01/01/2022 A 31/12/2022</t>
  </si>
  <si>
    <t>MENSAL: FEVEREIRO</t>
  </si>
  <si>
    <r>
      <rPr>
        <sz val="7"/>
        <color theme="1"/>
        <rFont val="Calibri"/>
        <family val="2"/>
        <scheme val="minor"/>
      </rPr>
      <t>(1) Verba: Federal, Estadual ou Municipal, devendo ser elaborado um anexo para cada fonte de recurso.
(2) Incluir valores previstos no exercício anterior e repassados neste exercício.
(3) Receitas com estacionamento, aluguéis, entre outras.</t>
    </r>
    <r>
      <rPr>
        <sz val="8"/>
        <color theme="1"/>
        <rFont val="Arial"/>
        <family val="2"/>
      </rPr>
      <t xml:space="preserve">
O(s) signatário(s), na qualidade de representante(s) do CENTRO DE ESPECIALIDADES INTEGRADAS DE VINHEDO - CEIVI  vem indicar, na forma abaixo detalhada, as despesas incorridas e pagas no exercício/2022 bem como as despesas a pagar no exercício seguinte.</t>
    </r>
  </si>
  <si>
    <t>Vinhedo-SP 10 de março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</si>
</sst>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R$&quot;\ * #,##0.00_-;\-&quot;R$&quot;\ * #,##0.00_-;_-&quot;R$&quot;\ * &quot;-&quot;??_-;_-@_-"/>
    <numFmt numFmtId="164" formatCode="#,##0.00_ ;\-#,##0.0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7"/>
      <color theme="1"/>
      <name val="Arial"/>
      <family val="2"/>
    </font>
    <font>
      <sz val="8"/>
      <color theme="1"/>
      <name val="Arial"/>
      <family val="2"/>
    </font>
    <font>
      <sz val="7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7"/>
      <color theme="1"/>
      <name val="Arial"/>
      <family val="2"/>
    </font>
    <font>
      <b/>
      <sz val="7"/>
      <name val="Arial"/>
      <family val="2"/>
    </font>
    <font>
      <b/>
      <sz val="8"/>
      <color theme="1"/>
      <name val="Arial"/>
      <family val="2"/>
    </font>
    <font>
      <sz val="8"/>
      <name val="Arial"/>
      <family val="2"/>
    </font>
    <font>
      <sz val="9"/>
      <color theme="1"/>
      <name val="Arial"/>
      <family val="2"/>
    </font>
    <font>
      <sz val="8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gray125">
        <bgColor rgb="FFDFDFDF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66">
    <xf numFmtId="0" fontId="0" fillId="0" borderId="0" xfId="0"/>
    <xf numFmtId="14" fontId="3" fillId="0" borderId="1" xfId="0" applyNumberFormat="1" applyFont="1" applyBorder="1" applyAlignment="1">
      <alignment horizontal="center" vertical="center" wrapText="1"/>
    </xf>
    <xf numFmtId="44" fontId="3" fillId="0" borderId="1" xfId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/>
    <xf numFmtId="0" fontId="4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" fillId="0" borderId="0" xfId="0" applyFont="1"/>
    <xf numFmtId="0" fontId="10" fillId="3" borderId="1" xfId="0" applyFont="1" applyFill="1" applyBorder="1" applyAlignment="1">
      <alignment horizontal="center" vertical="center" wrapText="1"/>
    </xf>
    <xf numFmtId="0" fontId="10" fillId="3" borderId="1" xfId="0" applyFont="1" applyFill="1" applyBorder="1" applyAlignment="1">
      <alignment vertical="center" wrapText="1"/>
    </xf>
    <xf numFmtId="14" fontId="4" fillId="4" borderId="1" xfId="0" applyNumberFormat="1" applyFont="1" applyFill="1" applyBorder="1" applyAlignment="1">
      <alignment horizontal="center" vertical="center" wrapText="1"/>
    </xf>
    <xf numFmtId="44" fontId="4" fillId="4" borderId="1" xfId="1" applyFont="1" applyFill="1" applyBorder="1" applyAlignment="1">
      <alignment horizontal="right" vertical="center" wrapText="1"/>
    </xf>
    <xf numFmtId="0" fontId="4" fillId="4" borderId="1" xfId="0" applyFont="1" applyFill="1" applyBorder="1" applyAlignment="1">
      <alignment horizontal="right" vertical="center" wrapText="1"/>
    </xf>
    <xf numFmtId="44" fontId="3" fillId="4" borderId="1" xfId="1" applyFont="1" applyFill="1" applyBorder="1" applyAlignment="1">
      <alignment vertical="center" wrapText="1"/>
    </xf>
    <xf numFmtId="164" fontId="4" fillId="4" borderId="1" xfId="1" applyNumberFormat="1" applyFont="1" applyFill="1" applyBorder="1" applyAlignment="1">
      <alignment horizontal="right" vertical="center" wrapText="1"/>
    </xf>
    <xf numFmtId="164" fontId="3" fillId="4" borderId="1" xfId="1" applyNumberFormat="1" applyFont="1" applyFill="1" applyBorder="1" applyAlignment="1">
      <alignment vertical="center" wrapText="1"/>
    </xf>
    <xf numFmtId="44" fontId="9" fillId="4" borderId="1" xfId="1" applyFont="1" applyFill="1" applyBorder="1" applyAlignment="1">
      <alignment vertical="center" wrapText="1"/>
    </xf>
    <xf numFmtId="14" fontId="4" fillId="4" borderId="7" xfId="0" applyNumberFormat="1" applyFont="1" applyFill="1" applyBorder="1" applyAlignment="1">
      <alignment horizontal="center" vertical="center" wrapText="1"/>
    </xf>
    <xf numFmtId="0" fontId="0" fillId="4" borderId="2" xfId="0" applyFill="1" applyBorder="1"/>
    <xf numFmtId="0" fontId="3" fillId="0" borderId="0" xfId="0" applyFont="1" applyAlignment="1">
      <alignment horizontal="left" vertical="center" wrapText="1"/>
    </xf>
    <xf numFmtId="44" fontId="9" fillId="4" borderId="0" xfId="1" applyFont="1" applyFill="1" applyBorder="1" applyAlignment="1">
      <alignment vertical="center" wrapText="1"/>
    </xf>
    <xf numFmtId="0" fontId="11" fillId="0" borderId="2" xfId="0" applyFont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 wrapText="1"/>
    </xf>
    <xf numFmtId="4" fontId="12" fillId="0" borderId="1" xfId="1" applyNumberFormat="1" applyFont="1" applyBorder="1" applyAlignment="1">
      <alignment horizontal="right" vertical="center" wrapText="1"/>
    </xf>
    <xf numFmtId="4" fontId="4" fillId="0" borderId="1" xfId="0" applyNumberFormat="1" applyFont="1" applyBorder="1" applyAlignment="1">
      <alignment horizontal="right" vertical="center" wrapText="1"/>
    </xf>
    <xf numFmtId="4" fontId="12" fillId="0" borderId="1" xfId="0" applyNumberFormat="1" applyFont="1" applyBorder="1" applyAlignment="1">
      <alignment horizontal="right" vertical="center" wrapText="1"/>
    </xf>
    <xf numFmtId="4" fontId="4" fillId="0" borderId="1" xfId="1" applyNumberFormat="1" applyFont="1" applyBorder="1" applyAlignment="1">
      <alignment horizontal="right" vertical="center" wrapText="1"/>
    </xf>
    <xf numFmtId="0" fontId="11" fillId="0" borderId="1" xfId="0" applyFont="1" applyBorder="1" applyAlignment="1">
      <alignment horizontal="left" vertical="center" wrapText="1"/>
    </xf>
    <xf numFmtId="0" fontId="13" fillId="0" borderId="0" xfId="0" applyFont="1"/>
    <xf numFmtId="0" fontId="14" fillId="4" borderId="1" xfId="0" applyFont="1" applyFill="1" applyBorder="1" applyAlignment="1">
      <alignment horizontal="right" vertical="center" wrapText="1"/>
    </xf>
    <xf numFmtId="0" fontId="11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164" fontId="4" fillId="4" borderId="2" xfId="1" applyNumberFormat="1" applyFont="1" applyFill="1" applyBorder="1" applyAlignment="1">
      <alignment horizontal="right" vertical="center" wrapText="1"/>
    </xf>
    <xf numFmtId="14" fontId="4" fillId="4" borderId="2" xfId="0" applyNumberFormat="1" applyFont="1" applyFill="1" applyBorder="1" applyAlignment="1">
      <alignment horizontal="center" vertical="center" wrapText="1"/>
    </xf>
    <xf numFmtId="0" fontId="14" fillId="4" borderId="2" xfId="0" applyFont="1" applyFill="1" applyBorder="1" applyAlignment="1">
      <alignment horizontal="right" vertical="center" wrapText="1"/>
    </xf>
    <xf numFmtId="0" fontId="12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44" fontId="2" fillId="0" borderId="1" xfId="1" applyFont="1" applyBorder="1" applyAlignment="1">
      <alignment horizontal="right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44" fontId="2" fillId="0" borderId="1" xfId="1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/>
    </xf>
    <xf numFmtId="0" fontId="3" fillId="0" borderId="1" xfId="0" applyFont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  <xf numFmtId="0" fontId="9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left" vertical="center" wrapText="1"/>
    </xf>
    <xf numFmtId="0" fontId="3" fillId="4" borderId="5" xfId="0" applyFont="1" applyFill="1" applyBorder="1" applyAlignment="1">
      <alignment horizontal="left" vertical="center" wrapText="1"/>
    </xf>
    <xf numFmtId="0" fontId="3" fillId="4" borderId="6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center"/>
    </xf>
    <xf numFmtId="0" fontId="8" fillId="3" borderId="5" xfId="0" applyFont="1" applyFill="1" applyBorder="1" applyAlignment="1">
      <alignment horizontal="center"/>
    </xf>
    <xf numFmtId="0" fontId="8" fillId="3" borderId="6" xfId="0" applyFont="1" applyFill="1" applyBorder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6" fillId="0" borderId="0" xfId="0" applyFont="1" applyAlignment="1">
      <alignment horizontal="left" wrapText="1"/>
    </xf>
    <xf numFmtId="0" fontId="6" fillId="0" borderId="0" xfId="0" applyFont="1" applyAlignment="1">
      <alignment horizontal="left"/>
    </xf>
    <xf numFmtId="0" fontId="2" fillId="0" borderId="0" xfId="0" applyFont="1"/>
    <xf numFmtId="0" fontId="9" fillId="0" borderId="1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left" vertical="center" wrapText="1"/>
    </xf>
  </cellXfs>
  <cellStyles count="2">
    <cellStyle name="Moeda" xfId="1" builtinId="4"/>
    <cellStyle name="Normal" xfId="0" builtinId="0"/>
  </cellStyles>
  <dxfs count="9"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ill>
        <patternFill patternType="solid">
          <fgColor indexed="64"/>
          <bgColor theme="0"/>
        </patternFill>
      </fill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8"/>
        <color theme="1"/>
        <name val="Arial"/>
        <scheme val="none"/>
      </font>
      <numFmt numFmtId="19" formatCode="dd/mm/yy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border outline="0">
        <left style="thin">
          <color indexed="64"/>
        </left>
        <top style="thin">
          <color indexed="64"/>
        </top>
      </border>
    </dxf>
    <dxf>
      <fill>
        <patternFill patternType="solid">
          <fgColor indexed="64"/>
          <bgColor theme="0"/>
        </patternFill>
      </fill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7"/>
        <color auto="1"/>
        <name val="Arial"/>
        <scheme val="none"/>
      </font>
      <fill>
        <patternFill patternType="solid">
          <fgColor indexed="64"/>
          <bgColor theme="0" tint="-4.9989318521683403E-2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0</xdr:rowOff>
    </xdr:from>
    <xdr:to>
      <xdr:col>5</xdr:col>
      <xdr:colOff>990600</xdr:colOff>
      <xdr:row>5</xdr:row>
      <xdr:rowOff>38100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EBBFF1EE-0D15-4D01-B85C-F95E691A95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14300" y="0"/>
          <a:ext cx="6467475" cy="990600"/>
        </a:xfrm>
        <a:prstGeom prst="rect">
          <a:avLst/>
        </a:prstGeom>
      </xdr:spPr>
    </xdr:pic>
    <xdr:clientData/>
  </xdr:twoCellAnchor>
  <xdr:twoCellAnchor editAs="oneCell">
    <xdr:from>
      <xdr:col>0</xdr:col>
      <xdr:colOff>1</xdr:colOff>
      <xdr:row>55</xdr:row>
      <xdr:rowOff>133350</xdr:rowOff>
    </xdr:from>
    <xdr:to>
      <xdr:col>5</xdr:col>
      <xdr:colOff>1000126</xdr:colOff>
      <xdr:row>62</xdr:row>
      <xdr:rowOff>22860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8A382965-C8A2-4FC0-9426-FE82C0541D9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" y="10887075"/>
          <a:ext cx="6591300" cy="1223010"/>
        </a:xfrm>
        <a:prstGeom prst="rect">
          <a:avLst/>
        </a:prstGeom>
      </xdr:spPr>
    </xdr:pic>
    <xdr:clientData/>
  </xdr:twoCellAnchor>
  <xdr:twoCellAnchor>
    <xdr:from>
      <xdr:col>2</xdr:col>
      <xdr:colOff>923925</xdr:colOff>
      <xdr:row>143</xdr:row>
      <xdr:rowOff>0</xdr:rowOff>
    </xdr:from>
    <xdr:to>
      <xdr:col>5</xdr:col>
      <xdr:colOff>828675</xdr:colOff>
      <xdr:row>143</xdr:row>
      <xdr:rowOff>0</xdr:rowOff>
    </xdr:to>
    <xdr:cxnSp macro="">
      <xdr:nvCxnSpPr>
        <xdr:cNvPr id="4" name="Conector reto 3">
          <a:extLst>
            <a:ext uri="{FF2B5EF4-FFF2-40B4-BE49-F238E27FC236}">
              <a16:creationId xmlns:a16="http://schemas.microsoft.com/office/drawing/2014/main" id="{1038022F-1CAF-4420-9FD3-6442A49BDDBC}"/>
            </a:ext>
          </a:extLst>
        </xdr:cNvPr>
        <xdr:cNvCxnSpPr/>
      </xdr:nvCxnSpPr>
      <xdr:spPr>
        <a:xfrm>
          <a:off x="2828925" y="30641925"/>
          <a:ext cx="359092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9524</xdr:colOff>
      <xdr:row>98</xdr:row>
      <xdr:rowOff>171450</xdr:rowOff>
    </xdr:from>
    <xdr:to>
      <xdr:col>5</xdr:col>
      <xdr:colOff>971550</xdr:colOff>
      <xdr:row>105</xdr:row>
      <xdr:rowOff>160020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F4C3A8B2-AECE-4479-BE8E-FAEF9AFEDCC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" y="22259925"/>
          <a:ext cx="6553201" cy="132207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Financeiro/PMV%20Financeiro%20Sa&#250;de_42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aneiro"/>
      <sheetName val="Fevereiro"/>
      <sheetName val="Março"/>
      <sheetName val="Abril"/>
      <sheetName val="Maio"/>
      <sheetName val="Junho"/>
      <sheetName val="Julho"/>
      <sheetName val="Agosto"/>
      <sheetName val="Setembro"/>
      <sheetName val="Con-Março"/>
      <sheetName val="Con-Abril"/>
      <sheetName val="Con. Maio"/>
      <sheetName val="Folha"/>
      <sheetName val="ConJunho"/>
      <sheetName val="ConJulho"/>
      <sheetName val="ConAgosto"/>
      <sheetName val="Planilha2"/>
      <sheetName val="FOLHA1"/>
      <sheetName val="ANEXO RP-14"/>
      <sheetName val="OUT"/>
      <sheetName val="Ofi-Anual"/>
      <sheetName val="Anexo18"/>
      <sheetName val="Anexo19"/>
      <sheetName val="At. Existência"/>
      <sheetName val="At.Regularidade"/>
      <sheetName val="Dec. Guarda"/>
      <sheetName val="Dec.Exatidão"/>
      <sheetName val="Dec.Dirigente"/>
      <sheetName val="Parec.Conselho"/>
      <sheetName val="Oculta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23">
          <cell r="B23">
            <v>13079.31</v>
          </cell>
        </row>
        <row r="45">
          <cell r="B45">
            <v>103.54</v>
          </cell>
        </row>
        <row r="67">
          <cell r="B67">
            <v>644.75</v>
          </cell>
        </row>
        <row r="88">
          <cell r="F88">
            <v>0</v>
          </cell>
        </row>
      </sheetData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D53BA54-423A-4A34-BE65-C6D691B7FDC8}" name="Tabela93" displayName="Tabela93" ref="A19:E34" totalsRowShown="0" headerRowDxfId="8" dataDxfId="7" headerRowBorderDxfId="5" tableBorderDxfId="6">
  <autoFilter ref="A19:E34" xr:uid="{ED53BA54-423A-4A34-BE65-C6D691B7FDC8}"/>
  <tableColumns count="5">
    <tableColumn id="1" xr3:uid="{33B89095-6B41-49BF-81A1-217B909B6BC2}" name="DATA PREVISTA PARA O REPASSE (2)" dataDxfId="4"/>
    <tableColumn id="2" xr3:uid="{94FBB1BD-3514-4233-9187-D83E1355C189}" name="VALORES PREVISTOS (R$)" dataDxfId="3"/>
    <tableColumn id="3" xr3:uid="{33F5C970-8917-44EA-8A17-9B83BF0504BC}" name="DATA DO REPASSE" dataDxfId="2"/>
    <tableColumn id="4" xr3:uid="{8A606F4B-4C05-4E54-9467-682550B47D42}" name="NÚMERO DO DOCUMENTO DE CRÉDITO" dataDxfId="1"/>
    <tableColumn id="5" xr3:uid="{A4C31882-7245-4705-941B-399CAA768C05}" name="VALORES REPASSADOS (R$)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BD0A1-0D27-48B6-8479-BCF64A639024}">
  <dimension ref="A7:F144"/>
  <sheetViews>
    <sheetView tabSelected="1" topLeftCell="A78" workbookViewId="0">
      <selection activeCell="H10" sqref="H10"/>
    </sheetView>
  </sheetViews>
  <sheetFormatPr defaultRowHeight="15" x14ac:dyDescent="0.25"/>
  <cols>
    <col min="1" max="1" width="15.28515625" customWidth="1"/>
    <col min="2" max="2" width="13.28515625" customWidth="1"/>
    <col min="3" max="3" width="14.7109375" customWidth="1"/>
    <col min="4" max="5" width="20.28515625" customWidth="1"/>
    <col min="6" max="6" width="15.85546875" bestFit="1" customWidth="1"/>
  </cols>
  <sheetData>
    <row r="7" spans="1:6" ht="22.15" customHeight="1" x14ac:dyDescent="0.35">
      <c r="A7" s="56" t="s">
        <v>59</v>
      </c>
      <c r="B7" s="57"/>
      <c r="C7" s="57"/>
      <c r="D7" s="57"/>
      <c r="E7" s="57"/>
      <c r="F7" s="58"/>
    </row>
    <row r="8" spans="1:6" x14ac:dyDescent="0.25">
      <c r="A8" s="7"/>
      <c r="B8" s="7"/>
      <c r="C8" s="7"/>
      <c r="D8" s="7"/>
      <c r="E8" s="7"/>
      <c r="F8" s="8"/>
    </row>
    <row r="9" spans="1:6" ht="33" customHeight="1" x14ac:dyDescent="0.25">
      <c r="A9" s="59" t="s">
        <v>0</v>
      </c>
      <c r="B9" s="59"/>
      <c r="C9" s="59"/>
      <c r="D9" s="59"/>
      <c r="E9" s="59"/>
      <c r="F9" s="59"/>
    </row>
    <row r="10" spans="1:6" ht="147.6" customHeight="1" x14ac:dyDescent="0.25">
      <c r="A10" s="60" t="s">
        <v>56</v>
      </c>
      <c r="B10" s="61"/>
      <c r="C10" s="61"/>
      <c r="D10" s="61"/>
      <c r="E10" s="61"/>
      <c r="F10" s="61"/>
    </row>
    <row r="11" spans="1:6" x14ac:dyDescent="0.25">
      <c r="A11" s="62"/>
      <c r="B11" s="62"/>
      <c r="C11" s="62"/>
      <c r="D11" s="62"/>
      <c r="E11" s="62"/>
      <c r="F11" s="62"/>
    </row>
    <row r="12" spans="1:6" x14ac:dyDescent="0.25">
      <c r="A12" s="33"/>
      <c r="B12" s="33"/>
      <c r="C12" s="33"/>
      <c r="D12" s="33"/>
      <c r="E12" s="33"/>
      <c r="F12" s="33"/>
    </row>
    <row r="13" spans="1:6" x14ac:dyDescent="0.25">
      <c r="A13" s="63" t="s">
        <v>1</v>
      </c>
      <c r="B13" s="63"/>
      <c r="C13" s="34" t="s">
        <v>2</v>
      </c>
      <c r="D13" s="34" t="s">
        <v>3</v>
      </c>
      <c r="E13" s="34" t="s">
        <v>4</v>
      </c>
    </row>
    <row r="14" spans="1:6" ht="19.149999999999999" customHeight="1" x14ac:dyDescent="0.25">
      <c r="A14" s="64" t="s">
        <v>54</v>
      </c>
      <c r="B14" s="65"/>
      <c r="C14" s="1" t="s">
        <v>57</v>
      </c>
      <c r="D14" s="6" t="s">
        <v>58</v>
      </c>
      <c r="E14" s="2">
        <v>325067.18</v>
      </c>
    </row>
    <row r="15" spans="1:6" x14ac:dyDescent="0.25">
      <c r="A15" s="47" t="s">
        <v>5</v>
      </c>
      <c r="B15" s="47"/>
      <c r="C15" s="6"/>
      <c r="D15" s="6"/>
      <c r="E15" s="2"/>
    </row>
    <row r="16" spans="1:6" x14ac:dyDescent="0.25">
      <c r="A16" s="47" t="s">
        <v>5</v>
      </c>
      <c r="B16" s="47"/>
      <c r="C16" s="6"/>
      <c r="D16" s="6"/>
      <c r="E16" s="2"/>
    </row>
    <row r="18" spans="1:5" ht="19.149999999999999" customHeight="1" x14ac:dyDescent="0.25">
      <c r="A18" s="50" t="s">
        <v>6</v>
      </c>
      <c r="B18" s="51"/>
      <c r="C18" s="51"/>
      <c r="D18" s="51"/>
      <c r="E18" s="52"/>
    </row>
    <row r="19" spans="1:5" ht="28.15" customHeight="1" x14ac:dyDescent="0.25">
      <c r="A19" s="9" t="s">
        <v>7</v>
      </c>
      <c r="B19" s="9" t="s">
        <v>8</v>
      </c>
      <c r="C19" s="9" t="s">
        <v>9</v>
      </c>
      <c r="D19" s="9" t="s">
        <v>10</v>
      </c>
      <c r="E19" s="10" t="s">
        <v>11</v>
      </c>
    </row>
    <row r="20" spans="1:5" hidden="1" x14ac:dyDescent="0.25">
      <c r="A20" s="11">
        <v>44217</v>
      </c>
      <c r="B20" s="12">
        <v>25555.62</v>
      </c>
      <c r="C20" s="11"/>
      <c r="D20" s="13"/>
      <c r="E20" s="14">
        <v>0</v>
      </c>
    </row>
    <row r="21" spans="1:5" hidden="1" x14ac:dyDescent="0.25">
      <c r="A21" s="11">
        <v>44217</v>
      </c>
      <c r="B21" s="15">
        <v>25555.62</v>
      </c>
      <c r="C21" s="11">
        <v>44229</v>
      </c>
      <c r="D21" s="13">
        <v>341</v>
      </c>
      <c r="E21" s="16">
        <v>25555.62</v>
      </c>
    </row>
    <row r="22" spans="1:5" hidden="1" x14ac:dyDescent="0.25">
      <c r="A22" s="11">
        <v>44247</v>
      </c>
      <c r="B22" s="15">
        <v>25555.62</v>
      </c>
      <c r="C22" s="11">
        <v>44250</v>
      </c>
      <c r="D22" s="13">
        <v>231232</v>
      </c>
      <c r="E22" s="16">
        <v>25555.62</v>
      </c>
    </row>
    <row r="23" spans="1:5" hidden="1" x14ac:dyDescent="0.25">
      <c r="A23" s="11">
        <v>44275</v>
      </c>
      <c r="B23" s="15">
        <v>25555.62</v>
      </c>
      <c r="C23" s="11">
        <v>44277</v>
      </c>
      <c r="D23" s="13">
        <v>221122</v>
      </c>
      <c r="E23" s="16">
        <v>25555.62</v>
      </c>
    </row>
    <row r="24" spans="1:5" hidden="1" x14ac:dyDescent="0.25">
      <c r="A24" s="11">
        <v>44306</v>
      </c>
      <c r="B24" s="15">
        <v>25555.62</v>
      </c>
      <c r="C24" s="11">
        <v>44306</v>
      </c>
      <c r="D24" s="13">
        <v>200952</v>
      </c>
      <c r="E24" s="16">
        <v>25555.62</v>
      </c>
    </row>
    <row r="25" spans="1:5" hidden="1" x14ac:dyDescent="0.25">
      <c r="A25" s="11">
        <v>44336</v>
      </c>
      <c r="B25" s="15">
        <v>25555.62</v>
      </c>
      <c r="C25" s="11">
        <v>44336</v>
      </c>
      <c r="D25" s="13">
        <v>200952</v>
      </c>
      <c r="E25" s="16">
        <v>25555.62</v>
      </c>
    </row>
    <row r="26" spans="1:5" hidden="1" x14ac:dyDescent="0.25">
      <c r="A26" s="11">
        <v>44367</v>
      </c>
      <c r="B26" s="15">
        <v>25555.62</v>
      </c>
      <c r="C26" s="11">
        <v>44336</v>
      </c>
      <c r="D26" s="13">
        <v>200952</v>
      </c>
      <c r="E26" s="16">
        <v>25555.62</v>
      </c>
    </row>
    <row r="27" spans="1:5" hidden="1" x14ac:dyDescent="0.25">
      <c r="A27" s="11">
        <v>44397</v>
      </c>
      <c r="B27" s="15">
        <v>25555.62</v>
      </c>
      <c r="C27" s="11">
        <v>44397</v>
      </c>
      <c r="D27" s="13">
        <v>201136</v>
      </c>
      <c r="E27" s="16">
        <v>25555.62</v>
      </c>
    </row>
    <row r="28" spans="1:5" hidden="1" x14ac:dyDescent="0.25">
      <c r="A28" s="11">
        <v>44428</v>
      </c>
      <c r="B28" s="15">
        <v>25555.62</v>
      </c>
      <c r="C28" s="11">
        <v>44428</v>
      </c>
      <c r="D28" s="13">
        <v>311325</v>
      </c>
      <c r="E28" s="16">
        <v>25555.62</v>
      </c>
    </row>
    <row r="29" spans="1:5" hidden="1" x14ac:dyDescent="0.25">
      <c r="A29" s="11">
        <v>44459</v>
      </c>
      <c r="B29" s="15">
        <v>25555.62</v>
      </c>
      <c r="C29" s="11">
        <v>44459</v>
      </c>
      <c r="D29" s="13">
        <v>201227</v>
      </c>
      <c r="E29" s="16">
        <v>25555.62</v>
      </c>
    </row>
    <row r="30" spans="1:5" hidden="1" x14ac:dyDescent="0.25">
      <c r="A30" s="11">
        <v>44489</v>
      </c>
      <c r="B30" s="15">
        <v>25555.62</v>
      </c>
      <c r="C30" s="11">
        <v>44489</v>
      </c>
      <c r="D30" s="13">
        <v>201126</v>
      </c>
      <c r="E30" s="16">
        <v>25555.62</v>
      </c>
    </row>
    <row r="31" spans="1:5" hidden="1" x14ac:dyDescent="0.25">
      <c r="A31" s="11">
        <v>44520</v>
      </c>
      <c r="B31" s="15">
        <v>25555.62</v>
      </c>
      <c r="C31" s="11">
        <v>44522</v>
      </c>
      <c r="D31" s="13">
        <v>221202</v>
      </c>
      <c r="E31" s="16">
        <v>25555.62</v>
      </c>
    </row>
    <row r="32" spans="1:5" hidden="1" x14ac:dyDescent="0.25">
      <c r="A32" s="11">
        <v>44550</v>
      </c>
      <c r="B32" s="15">
        <v>25555.62</v>
      </c>
      <c r="C32" s="11">
        <v>44547</v>
      </c>
      <c r="D32" s="30">
        <v>171132</v>
      </c>
      <c r="E32" s="16">
        <v>25555.62</v>
      </c>
    </row>
    <row r="33" spans="1:6" x14ac:dyDescent="0.25">
      <c r="A33" s="18">
        <v>44612</v>
      </c>
      <c r="B33" s="35">
        <v>27088.93</v>
      </c>
      <c r="C33" s="36">
        <v>44613</v>
      </c>
      <c r="D33" s="37">
        <v>21115.41</v>
      </c>
      <c r="E33" s="16">
        <f>Tabela93[[#This Row],[VALORES PREVISTOS (R$)]]</f>
        <v>27088.93</v>
      </c>
    </row>
    <row r="34" spans="1:6" x14ac:dyDescent="0.25">
      <c r="A34" s="18"/>
      <c r="B34" s="19"/>
      <c r="C34" s="19"/>
      <c r="D34" s="19"/>
      <c r="E34" s="17">
        <f>SUBTOTAL(109,E20:E33)</f>
        <v>27088.93</v>
      </c>
    </row>
    <row r="35" spans="1:6" ht="19.149999999999999" customHeight="1" x14ac:dyDescent="0.25">
      <c r="A35" s="53" t="s">
        <v>12</v>
      </c>
      <c r="B35" s="54"/>
      <c r="C35" s="54"/>
      <c r="D35" s="55"/>
      <c r="E35" s="17">
        <f>[1]OUT!B23</f>
        <v>13079.31</v>
      </c>
    </row>
    <row r="36" spans="1:6" x14ac:dyDescent="0.25">
      <c r="A36" s="47" t="s">
        <v>13</v>
      </c>
      <c r="B36" s="47"/>
      <c r="C36" s="47"/>
      <c r="D36" s="47"/>
      <c r="E36" s="17">
        <v>0</v>
      </c>
    </row>
    <row r="37" spans="1:6" ht="14.45" customHeight="1" x14ac:dyDescent="0.25">
      <c r="A37" s="47" t="s">
        <v>14</v>
      </c>
      <c r="B37" s="47"/>
      <c r="C37" s="47"/>
      <c r="D37" s="47"/>
      <c r="E37" s="17">
        <f>[1]OUT!B45</f>
        <v>103.54</v>
      </c>
    </row>
    <row r="38" spans="1:6" ht="14.45" customHeight="1" x14ac:dyDescent="0.25">
      <c r="A38" s="47" t="s">
        <v>15</v>
      </c>
      <c r="B38" s="47"/>
      <c r="C38" s="47"/>
      <c r="D38" s="47"/>
      <c r="E38" s="17">
        <f t="shared" ref="E38" si="0">B65</f>
        <v>0</v>
      </c>
    </row>
    <row r="39" spans="1:6" ht="14.45" customHeight="1" x14ac:dyDescent="0.25">
      <c r="A39" s="47" t="s">
        <v>16</v>
      </c>
      <c r="B39" s="47"/>
      <c r="C39" s="47"/>
      <c r="D39" s="47"/>
      <c r="E39" s="17">
        <f>SUM(E34:E38)</f>
        <v>40271.78</v>
      </c>
    </row>
    <row r="40" spans="1:6" x14ac:dyDescent="0.25">
      <c r="A40" s="48"/>
      <c r="B40" s="48"/>
      <c r="C40" s="48"/>
      <c r="D40" s="48"/>
      <c r="E40" s="48"/>
    </row>
    <row r="41" spans="1:6" ht="14.45" customHeight="1" x14ac:dyDescent="0.25">
      <c r="A41" s="47" t="s">
        <v>17</v>
      </c>
      <c r="B41" s="47"/>
      <c r="C41" s="47"/>
      <c r="D41" s="47"/>
      <c r="E41" s="17">
        <f>[1]OUT!B67</f>
        <v>644.75</v>
      </c>
    </row>
    <row r="42" spans="1:6" ht="14.45" customHeight="1" x14ac:dyDescent="0.25">
      <c r="A42" s="47" t="s">
        <v>18</v>
      </c>
      <c r="B42" s="47"/>
      <c r="C42" s="47"/>
      <c r="D42" s="47"/>
      <c r="E42" s="17">
        <f>E41+E39</f>
        <v>40916.53</v>
      </c>
    </row>
    <row r="43" spans="1:6" ht="14.45" customHeight="1" x14ac:dyDescent="0.25">
      <c r="A43" s="20"/>
      <c r="B43" s="20"/>
      <c r="C43" s="20"/>
      <c r="D43" s="20"/>
      <c r="E43" s="21"/>
    </row>
    <row r="44" spans="1:6" ht="55.9" customHeight="1" x14ac:dyDescent="0.25">
      <c r="A44" s="49" t="s">
        <v>60</v>
      </c>
      <c r="B44" s="49"/>
      <c r="C44" s="49"/>
      <c r="D44" s="49"/>
      <c r="E44" s="49"/>
      <c r="F44" s="49"/>
    </row>
    <row r="45" spans="1:6" x14ac:dyDescent="0.25">
      <c r="A45" s="32"/>
      <c r="B45" s="32"/>
      <c r="C45" s="32"/>
      <c r="D45" s="32"/>
      <c r="E45" s="32"/>
      <c r="F45" s="32"/>
    </row>
    <row r="46" spans="1:6" x14ac:dyDescent="0.25">
      <c r="A46" s="32"/>
      <c r="B46" s="32"/>
      <c r="C46" s="32"/>
      <c r="D46" s="32"/>
      <c r="E46" s="32"/>
      <c r="F46" s="32"/>
    </row>
    <row r="47" spans="1:6" x14ac:dyDescent="0.25">
      <c r="A47" s="32"/>
      <c r="B47" s="32"/>
      <c r="C47" s="32"/>
      <c r="D47" s="32"/>
      <c r="E47" s="32"/>
      <c r="F47" s="32"/>
    </row>
    <row r="48" spans="1:6" x14ac:dyDescent="0.25">
      <c r="A48" s="32"/>
      <c r="B48" s="32"/>
      <c r="C48" s="32"/>
      <c r="D48" s="32"/>
      <c r="E48" s="32"/>
      <c r="F48" s="32"/>
    </row>
    <row r="49" spans="1:6" x14ac:dyDescent="0.25">
      <c r="A49" s="32"/>
      <c r="B49" s="32"/>
      <c r="C49" s="32"/>
      <c r="D49" s="32"/>
      <c r="E49" s="32"/>
      <c r="F49" s="32"/>
    </row>
    <row r="50" spans="1:6" x14ac:dyDescent="0.25">
      <c r="A50" s="32"/>
      <c r="B50" s="32"/>
      <c r="C50" s="32"/>
      <c r="D50" s="32"/>
      <c r="E50" s="32"/>
      <c r="F50" s="32"/>
    </row>
    <row r="51" spans="1:6" x14ac:dyDescent="0.25">
      <c r="A51" s="32"/>
      <c r="B51" s="32"/>
      <c r="C51" s="32"/>
      <c r="D51" s="32"/>
      <c r="E51" s="32"/>
      <c r="F51" s="32"/>
    </row>
    <row r="52" spans="1:6" x14ac:dyDescent="0.25">
      <c r="A52" s="32"/>
      <c r="B52" s="32"/>
      <c r="C52" s="32"/>
      <c r="D52" s="32"/>
      <c r="E52" s="32"/>
      <c r="F52" s="32"/>
    </row>
    <row r="53" spans="1:6" x14ac:dyDescent="0.25">
      <c r="A53" s="32"/>
      <c r="B53" s="32"/>
      <c r="C53" s="32"/>
      <c r="D53" s="32"/>
      <c r="E53" s="32"/>
      <c r="F53" s="32"/>
    </row>
    <row r="54" spans="1:6" x14ac:dyDescent="0.25">
      <c r="A54" s="32"/>
      <c r="B54" s="32"/>
      <c r="C54" s="32"/>
      <c r="D54" s="32"/>
      <c r="E54" s="32"/>
      <c r="F54" s="32"/>
    </row>
    <row r="55" spans="1:6" x14ac:dyDescent="0.25">
      <c r="A55" s="32"/>
      <c r="B55" s="32"/>
      <c r="C55" s="32"/>
      <c r="D55" s="32"/>
      <c r="E55" s="32"/>
      <c r="F55" s="32"/>
    </row>
    <row r="56" spans="1:6" x14ac:dyDescent="0.25">
      <c r="A56" s="32"/>
      <c r="B56" s="32"/>
      <c r="C56" s="32"/>
      <c r="D56" s="32"/>
      <c r="E56" s="32"/>
      <c r="F56" s="32"/>
    </row>
    <row r="64" spans="1:6" ht="67.5" x14ac:dyDescent="0.25">
      <c r="A64" s="44" t="s">
        <v>19</v>
      </c>
      <c r="B64" s="44" t="s">
        <v>20</v>
      </c>
      <c r="C64" s="22" t="s">
        <v>21</v>
      </c>
      <c r="D64" s="22" t="s">
        <v>22</v>
      </c>
      <c r="E64" s="22" t="s">
        <v>23</v>
      </c>
      <c r="F64" s="44" t="s">
        <v>24</v>
      </c>
    </row>
    <row r="65" spans="1:6" x14ac:dyDescent="0.25">
      <c r="A65" s="44"/>
      <c r="B65" s="44"/>
      <c r="C65" s="23" t="s">
        <v>25</v>
      </c>
      <c r="D65" s="23" t="s">
        <v>26</v>
      </c>
      <c r="E65" s="23" t="s">
        <v>27</v>
      </c>
      <c r="F65" s="44"/>
    </row>
    <row r="66" spans="1:6" x14ac:dyDescent="0.25">
      <c r="A66" s="31"/>
      <c r="B66" s="44" t="s">
        <v>28</v>
      </c>
      <c r="C66" s="44"/>
      <c r="D66" s="44"/>
      <c r="E66" s="44"/>
      <c r="F66" s="44"/>
    </row>
    <row r="67" spans="1:6" ht="22.5" x14ac:dyDescent="0.25">
      <c r="A67" s="3" t="s">
        <v>29</v>
      </c>
      <c r="B67" s="24">
        <f>[1]!Tabela12[[#Totals],[Valores]]</f>
        <v>21588.910000000003</v>
      </c>
      <c r="C67" s="25">
        <f>[1]!Tabela12[[#Totals],[Valores2]]</f>
        <v>3256.02</v>
      </c>
      <c r="D67" s="25">
        <f>[1]!Tabela12[[#Totals],[Valores3]]</f>
        <v>16622.7</v>
      </c>
      <c r="E67" s="25">
        <f t="shared" ref="E67:E83" si="1">C67+D67</f>
        <v>19878.72</v>
      </c>
      <c r="F67" s="24">
        <f>[1]OUT!F88</f>
        <v>0</v>
      </c>
    </row>
    <row r="68" spans="1:6" ht="22.5" x14ac:dyDescent="0.25">
      <c r="A68" s="3" t="s">
        <v>30</v>
      </c>
      <c r="B68" s="26">
        <v>0</v>
      </c>
      <c r="C68" s="25">
        <v>0</v>
      </c>
      <c r="D68" s="25">
        <v>0</v>
      </c>
      <c r="E68" s="25">
        <f t="shared" si="1"/>
        <v>0</v>
      </c>
      <c r="F68" s="25">
        <v>0</v>
      </c>
    </row>
    <row r="69" spans="1:6" x14ac:dyDescent="0.25">
      <c r="A69" s="3" t="s">
        <v>31</v>
      </c>
      <c r="B69" s="25">
        <v>0</v>
      </c>
      <c r="C69" s="25">
        <v>0</v>
      </c>
      <c r="D69" s="25">
        <v>0</v>
      </c>
      <c r="E69" s="25">
        <f t="shared" si="1"/>
        <v>0</v>
      </c>
      <c r="F69" s="25">
        <v>0</v>
      </c>
    </row>
    <row r="70" spans="1:6" ht="22.5" x14ac:dyDescent="0.25">
      <c r="A70" s="3" t="s">
        <v>32</v>
      </c>
      <c r="B70" s="25">
        <f>[1]!Tabela121416[[#Totals],[Valores]]</f>
        <v>0</v>
      </c>
      <c r="C70" s="25">
        <f>[1]!Tabela121416[[#Totals],[Valores2]]</f>
        <v>0</v>
      </c>
      <c r="D70" s="25">
        <f>[1]!Tabela121416[[#Totals],[Valores3]]</f>
        <v>0</v>
      </c>
      <c r="E70" s="25">
        <f>[1]!Tabela121416[[#Totals],[Valores4]]</f>
        <v>0</v>
      </c>
      <c r="F70" s="25">
        <f>[1]!Tabela121416[[#Totals],[Valores5]]</f>
        <v>0</v>
      </c>
    </row>
    <row r="71" spans="1:6" ht="22.5" x14ac:dyDescent="0.25">
      <c r="A71" s="3" t="s">
        <v>33</v>
      </c>
      <c r="B71" s="25">
        <v>0</v>
      </c>
      <c r="C71" s="25">
        <v>0</v>
      </c>
      <c r="D71" s="25">
        <v>0</v>
      </c>
      <c r="E71" s="25">
        <f t="shared" si="1"/>
        <v>0</v>
      </c>
      <c r="F71" s="25">
        <v>0</v>
      </c>
    </row>
    <row r="72" spans="1:6" ht="22.5" x14ac:dyDescent="0.25">
      <c r="A72" s="3" t="s">
        <v>34</v>
      </c>
      <c r="B72" s="25">
        <v>0</v>
      </c>
      <c r="C72" s="25">
        <v>0</v>
      </c>
      <c r="D72" s="25">
        <v>0</v>
      </c>
      <c r="E72" s="25">
        <f t="shared" si="1"/>
        <v>0</v>
      </c>
      <c r="F72" s="25">
        <v>0</v>
      </c>
    </row>
    <row r="73" spans="1:6" ht="22.5" x14ac:dyDescent="0.25">
      <c r="A73" s="3" t="s">
        <v>35</v>
      </c>
      <c r="B73" s="25">
        <v>0</v>
      </c>
      <c r="C73" s="25">
        <v>0</v>
      </c>
      <c r="D73" s="25">
        <v>0</v>
      </c>
      <c r="E73" s="25">
        <f t="shared" si="1"/>
        <v>0</v>
      </c>
      <c r="F73" s="25">
        <v>0</v>
      </c>
    </row>
    <row r="74" spans="1:6" ht="22.5" x14ac:dyDescent="0.25">
      <c r="A74" s="3" t="s">
        <v>36</v>
      </c>
      <c r="B74" s="25">
        <v>0</v>
      </c>
      <c r="C74" s="25">
        <v>0</v>
      </c>
      <c r="D74" s="25">
        <v>0</v>
      </c>
      <c r="E74" s="25">
        <f t="shared" si="1"/>
        <v>0</v>
      </c>
      <c r="F74" s="25">
        <v>0</v>
      </c>
    </row>
    <row r="75" spans="1:6" x14ac:dyDescent="0.25">
      <c r="A75" s="3" t="s">
        <v>37</v>
      </c>
      <c r="B75" s="25">
        <v>0</v>
      </c>
      <c r="C75" s="25">
        <v>0</v>
      </c>
      <c r="D75" s="25">
        <v>0</v>
      </c>
      <c r="E75" s="25">
        <f t="shared" si="1"/>
        <v>0</v>
      </c>
      <c r="F75" s="25">
        <v>0</v>
      </c>
    </row>
    <row r="76" spans="1:6" x14ac:dyDescent="0.25">
      <c r="A76" s="3" t="s">
        <v>38</v>
      </c>
      <c r="B76" s="25">
        <v>0</v>
      </c>
      <c r="C76" s="25">
        <v>0</v>
      </c>
      <c r="D76" s="25">
        <v>0</v>
      </c>
      <c r="E76" s="25">
        <f t="shared" si="1"/>
        <v>0</v>
      </c>
      <c r="F76" s="25">
        <v>0</v>
      </c>
    </row>
    <row r="77" spans="1:6" ht="22.5" x14ac:dyDescent="0.25">
      <c r="A77" s="3" t="s">
        <v>39</v>
      </c>
      <c r="B77" s="25">
        <v>0</v>
      </c>
      <c r="C77" s="25">
        <v>0</v>
      </c>
      <c r="D77" s="25">
        <v>0</v>
      </c>
      <c r="E77" s="25">
        <f t="shared" si="1"/>
        <v>0</v>
      </c>
      <c r="F77" s="25">
        <v>0</v>
      </c>
    </row>
    <row r="78" spans="1:6" x14ac:dyDescent="0.25">
      <c r="A78" s="3" t="s">
        <v>40</v>
      </c>
      <c r="B78" s="25">
        <v>0</v>
      </c>
      <c r="C78" s="25">
        <v>0</v>
      </c>
      <c r="D78" s="25">
        <v>0</v>
      </c>
      <c r="E78" s="25">
        <f t="shared" si="1"/>
        <v>0</v>
      </c>
      <c r="F78" s="25">
        <v>0</v>
      </c>
    </row>
    <row r="79" spans="1:6" ht="22.5" x14ac:dyDescent="0.25">
      <c r="A79" s="3" t="s">
        <v>41</v>
      </c>
      <c r="B79" s="25">
        <v>0</v>
      </c>
      <c r="C79" s="25">
        <v>0</v>
      </c>
      <c r="D79" s="25">
        <v>0</v>
      </c>
      <c r="E79" s="25">
        <f t="shared" si="1"/>
        <v>0</v>
      </c>
      <c r="F79" s="25">
        <v>0</v>
      </c>
    </row>
    <row r="80" spans="1:6" x14ac:dyDescent="0.25">
      <c r="A80" s="3" t="s">
        <v>42</v>
      </c>
      <c r="B80" s="25">
        <v>0</v>
      </c>
      <c r="C80" s="25">
        <v>0</v>
      </c>
      <c r="D80" s="25">
        <v>0</v>
      </c>
      <c r="E80" s="25">
        <f t="shared" si="1"/>
        <v>0</v>
      </c>
      <c r="F80" s="25">
        <v>0</v>
      </c>
    </row>
    <row r="81" spans="1:6" ht="33.75" x14ac:dyDescent="0.25">
      <c r="A81" s="3" t="s">
        <v>43</v>
      </c>
      <c r="B81" s="27">
        <f>[1]!Tabela1214[[#Totals],[Valores]]</f>
        <v>133.51</v>
      </c>
      <c r="C81" s="25">
        <f>[1]!Tabela1214[[#Totals],[Valores2]]</f>
        <v>0</v>
      </c>
      <c r="D81" s="27">
        <f>[1]!Tabela1214[[#Totals],[Valores3]]</f>
        <v>133.51</v>
      </c>
      <c r="E81" s="27">
        <f t="shared" si="1"/>
        <v>133.51</v>
      </c>
      <c r="F81" s="27">
        <v>0</v>
      </c>
    </row>
    <row r="82" spans="1:6" x14ac:dyDescent="0.25">
      <c r="A82" s="3" t="s">
        <v>44</v>
      </c>
      <c r="B82" s="25">
        <v>0</v>
      </c>
      <c r="C82" s="25">
        <v>0</v>
      </c>
      <c r="D82" s="25">
        <v>0</v>
      </c>
      <c r="E82" s="25">
        <f t="shared" si="1"/>
        <v>0</v>
      </c>
      <c r="F82" s="25">
        <v>0</v>
      </c>
    </row>
    <row r="83" spans="1:6" x14ac:dyDescent="0.25">
      <c r="A83" s="28" t="s">
        <v>45</v>
      </c>
      <c r="B83" s="27">
        <f>SUM(B67:B82)</f>
        <v>21722.420000000002</v>
      </c>
      <c r="C83" s="25">
        <f>SUM(C67:C82)</f>
        <v>3256.02</v>
      </c>
      <c r="D83" s="27">
        <f>SUM(D67:D82)</f>
        <v>16756.21</v>
      </c>
      <c r="E83" s="27">
        <f t="shared" si="1"/>
        <v>20012.23</v>
      </c>
      <c r="F83" s="27">
        <f>SUM(F67:F82)</f>
        <v>0</v>
      </c>
    </row>
    <row r="84" spans="1:6" ht="124.15" customHeight="1" x14ac:dyDescent="0.25">
      <c r="A84" s="45" t="s">
        <v>46</v>
      </c>
      <c r="B84" s="46"/>
      <c r="C84" s="46"/>
      <c r="D84" s="46"/>
      <c r="E84" s="46"/>
      <c r="F84" s="46"/>
    </row>
    <row r="86" spans="1:6" x14ac:dyDescent="0.25">
      <c r="A86" s="44" t="s">
        <v>47</v>
      </c>
      <c r="B86" s="44"/>
      <c r="C86" s="44"/>
      <c r="D86" s="44"/>
      <c r="E86" s="44"/>
      <c r="F86" s="44"/>
    </row>
    <row r="87" spans="1:6" x14ac:dyDescent="0.25">
      <c r="A87" s="39" t="s">
        <v>48</v>
      </c>
      <c r="B87" s="39"/>
      <c r="C87" s="39"/>
      <c r="D87" s="39"/>
      <c r="E87" s="43">
        <f>E42</f>
        <v>40916.53</v>
      </c>
      <c r="F87" s="43"/>
    </row>
    <row r="88" spans="1:6" x14ac:dyDescent="0.25">
      <c r="A88" s="39" t="s">
        <v>49</v>
      </c>
      <c r="B88" s="39"/>
      <c r="C88" s="39"/>
      <c r="D88" s="39"/>
      <c r="E88" s="43">
        <f>C83+D83</f>
        <v>20012.23</v>
      </c>
      <c r="F88" s="43"/>
    </row>
    <row r="89" spans="1:6" x14ac:dyDescent="0.25">
      <c r="A89" s="39" t="s">
        <v>50</v>
      </c>
      <c r="B89" s="39"/>
      <c r="C89" s="39"/>
      <c r="D89" s="39"/>
      <c r="E89" s="40">
        <f>E87-E88</f>
        <v>20904.3</v>
      </c>
      <c r="F89" s="40"/>
    </row>
    <row r="90" spans="1:6" x14ac:dyDescent="0.25">
      <c r="A90" s="39" t="s">
        <v>51</v>
      </c>
      <c r="B90" s="39"/>
      <c r="C90" s="39"/>
      <c r="D90" s="39"/>
      <c r="E90" s="40">
        <v>0</v>
      </c>
      <c r="F90" s="40"/>
    </row>
    <row r="91" spans="1:6" x14ac:dyDescent="0.25">
      <c r="A91" s="39" t="s">
        <v>52</v>
      </c>
      <c r="B91" s="39"/>
      <c r="C91" s="39"/>
      <c r="D91" s="39"/>
      <c r="E91" s="40">
        <f>E89-E90</f>
        <v>20904.3</v>
      </c>
      <c r="F91" s="40"/>
    </row>
    <row r="114" spans="1:6" x14ac:dyDescent="0.25">
      <c r="A114" s="41" t="s">
        <v>53</v>
      </c>
      <c r="B114" s="41"/>
      <c r="C114" s="41"/>
      <c r="D114" s="41"/>
      <c r="E114" s="41"/>
      <c r="F114" s="41"/>
    </row>
    <row r="115" spans="1:6" x14ac:dyDescent="0.25">
      <c r="A115" s="41"/>
      <c r="B115" s="41"/>
      <c r="C115" s="41"/>
      <c r="D115" s="41"/>
      <c r="E115" s="41"/>
      <c r="F115" s="41"/>
    </row>
    <row r="116" spans="1:6" ht="14.45" customHeight="1" x14ac:dyDescent="0.25">
      <c r="A116" s="41"/>
      <c r="B116" s="41"/>
      <c r="C116" s="41"/>
      <c r="D116" s="41"/>
      <c r="E116" s="41"/>
      <c r="F116" s="41"/>
    </row>
    <row r="117" spans="1:6" x14ac:dyDescent="0.25">
      <c r="A117" s="41"/>
      <c r="B117" s="41"/>
      <c r="C117" s="41"/>
      <c r="D117" s="41"/>
      <c r="E117" s="41"/>
      <c r="F117" s="41"/>
    </row>
    <row r="118" spans="1:6" ht="14.45" customHeight="1" x14ac:dyDescent="0.25">
      <c r="A118" s="41"/>
      <c r="B118" s="41"/>
      <c r="C118" s="41"/>
      <c r="D118" s="41"/>
      <c r="E118" s="41"/>
      <c r="F118" s="41"/>
    </row>
    <row r="119" spans="1:6" x14ac:dyDescent="0.25">
      <c r="A119" s="41"/>
      <c r="B119" s="41"/>
      <c r="C119" s="41"/>
      <c r="D119" s="41"/>
      <c r="E119" s="41"/>
      <c r="F119" s="41"/>
    </row>
    <row r="120" spans="1:6" x14ac:dyDescent="0.25">
      <c r="A120" s="5"/>
      <c r="B120" s="5"/>
      <c r="C120" s="5"/>
      <c r="D120" s="5"/>
      <c r="E120" s="5"/>
      <c r="F120" s="5"/>
    </row>
    <row r="135" spans="1:6" x14ac:dyDescent="0.25">
      <c r="A135" s="42" t="s">
        <v>61</v>
      </c>
      <c r="B135" s="42"/>
      <c r="C135" s="42"/>
      <c r="D135" s="42"/>
      <c r="E135" s="42"/>
      <c r="F135" s="42"/>
    </row>
    <row r="136" spans="1:6" x14ac:dyDescent="0.25">
      <c r="A136" s="38"/>
      <c r="B136" s="38"/>
      <c r="C136" s="38"/>
      <c r="D136" s="38"/>
      <c r="E136" s="38"/>
      <c r="F136" s="38"/>
    </row>
    <row r="144" spans="1:6" x14ac:dyDescent="0.25">
      <c r="A144" s="29" t="s">
        <v>55</v>
      </c>
      <c r="B144" s="29"/>
      <c r="C144" s="29"/>
      <c r="D144" s="29"/>
      <c r="E144" s="29"/>
      <c r="F144" s="4"/>
    </row>
  </sheetData>
  <mergeCells count="37">
    <mergeCell ref="A136:F136"/>
    <mergeCell ref="A90:D90"/>
    <mergeCell ref="E90:F90"/>
    <mergeCell ref="A91:D91"/>
    <mergeCell ref="E91:F91"/>
    <mergeCell ref="A114:F119"/>
    <mergeCell ref="A135:F135"/>
    <mergeCell ref="A87:D87"/>
    <mergeCell ref="E87:F87"/>
    <mergeCell ref="A88:D88"/>
    <mergeCell ref="E88:F88"/>
    <mergeCell ref="A89:D89"/>
    <mergeCell ref="E89:F89"/>
    <mergeCell ref="A64:A65"/>
    <mergeCell ref="B64:B65"/>
    <mergeCell ref="F64:F65"/>
    <mergeCell ref="B66:F66"/>
    <mergeCell ref="A84:F84"/>
    <mergeCell ref="A86:F86"/>
    <mergeCell ref="A38:D38"/>
    <mergeCell ref="A39:D39"/>
    <mergeCell ref="A40:E40"/>
    <mergeCell ref="A41:D41"/>
    <mergeCell ref="A42:D42"/>
    <mergeCell ref="A44:F44"/>
    <mergeCell ref="A15:B15"/>
    <mergeCell ref="A16:B16"/>
    <mergeCell ref="A18:E18"/>
    <mergeCell ref="A35:D35"/>
    <mergeCell ref="A36:D36"/>
    <mergeCell ref="A37:D37"/>
    <mergeCell ref="A7:F7"/>
    <mergeCell ref="A9:F9"/>
    <mergeCell ref="A10:F10"/>
    <mergeCell ref="A11:F11"/>
    <mergeCell ref="A13:B13"/>
    <mergeCell ref="A14:B14"/>
  </mergeCells>
  <pageMargins left="0.511811024" right="0.511811024" top="0.78740157499999996" bottom="0.78740157499999996" header="0.31496062000000002" footer="0.31496062000000002"/>
  <drawing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 Idalice Porto Ribeiro</dc:creator>
  <cp:lastModifiedBy>Sala 16.3</cp:lastModifiedBy>
  <dcterms:created xsi:type="dcterms:W3CDTF">2021-04-08T09:44:47Z</dcterms:created>
  <dcterms:modified xsi:type="dcterms:W3CDTF">2022-03-07T19:48:36Z</dcterms:modified>
</cp:coreProperties>
</file>