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133F5B56-8044-4F79-BE66-C28715112026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2" sheetId="16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6" l="1"/>
  <c r="D82" i="16"/>
  <c r="C82" i="16"/>
  <c r="E82" i="16" s="1"/>
  <c r="B82" i="16"/>
  <c r="E81" i="16"/>
  <c r="E80" i="16"/>
  <c r="E79" i="16"/>
  <c r="E78" i="16"/>
  <c r="E77" i="16"/>
  <c r="E76" i="16"/>
  <c r="E75" i="16"/>
  <c r="E74" i="16"/>
  <c r="E73" i="16"/>
  <c r="E72" i="16"/>
  <c r="F71" i="16"/>
  <c r="E71" i="16"/>
  <c r="D71" i="16"/>
  <c r="C71" i="16"/>
  <c r="C84" i="16" s="1"/>
  <c r="B71" i="16"/>
  <c r="E70" i="16"/>
  <c r="E69" i="16"/>
  <c r="F68" i="16"/>
  <c r="F84" i="16" s="1"/>
  <c r="D68" i="16"/>
  <c r="E68" i="16" s="1"/>
  <c r="C68" i="16"/>
  <c r="B68" i="16"/>
  <c r="B84" i="16" s="1"/>
  <c r="E42" i="16"/>
  <c r="E39" i="16"/>
  <c r="E38" i="16"/>
  <c r="E36" i="16"/>
  <c r="E35" i="16"/>
  <c r="E40" i="16" s="1"/>
  <c r="E34" i="16"/>
  <c r="E33" i="16"/>
  <c r="E43" i="16" l="1"/>
  <c r="E88" i="16" s="1"/>
  <c r="D84" i="16"/>
  <c r="E84" i="16" s="1"/>
  <c r="E89" i="16" l="1"/>
  <c r="E90" i="16" s="1"/>
  <c r="E92" i="16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<sst xmlns="http://schemas.openxmlformats.org/spreadsheetml/2006/main" count="63" uniqueCount="62">
  <si>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</si>
  <si>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</si>
  <si>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</si>
  <si>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</si>
  <si>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</si>
  <si>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</si>
  <si>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</si>
  <si>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</si>
  <si>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</si>
  <si>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</si>
  <si>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</si>
  <si>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</si>
  <si>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</si>
  <si>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</si>
  <si>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</si>
  <si>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</si>
  <si>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</si>
  <si>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</si>
  <si>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</si>
  <si>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</si>
  <si>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</si>
  <si>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</si>
  <si>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</si>
  <si>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</si>
  <si>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</si>
  <si>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</si>
  <si>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</si>
  <si>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</si>
  <si>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</si>
  <si>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</si>
  <si>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</si>
  <si>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</si>
  <si>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</si>
  <si>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</si>
  <si>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</si>
  <si>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</si>
  <si>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</si>
  <si>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</si>
  <si>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</si>
  <si>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</si>
  <si>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</si>
  <si>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</si>
  <si>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</si>
  <si>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</si>
  <si>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</si>
  <si>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</si>
  <si>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</si>
  <si>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</si>
  <si>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</si>
  <si>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</si>
  <si>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</si>
  <si>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</si>
  <si>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</si>
  <si>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</si>
  <si>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42/2020</t>
  </si>
  <si>
    <t>Responsáveis pela Organização da Sociedade Civil:                                      LUCIANA IENNE - PRESIDENTE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</si>
  <si>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</si>
  <si>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01/01/2022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</si>
  <si>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</si>
  <si>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MARÇO</t>
  </si>
  <si>
    <t>03/2022*</t>
  </si>
  <si>
    <t>Vinhedo-SP 10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</si>
</sst>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4" borderId="1" xfId="0" applyFont="1" applyFill="1" applyBorder="1" applyAlignment="1">
      <alignment horizontal="right" vertical="center" wrapText="1"/>
    </xf>
    <xf numFmtId="164" fontId="4" fillId="4" borderId="2" xfId="1" applyNumberFormat="1" applyFont="1" applyFill="1" applyBorder="1" applyAlignment="1">
      <alignment horizontal="right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" fontId="14" fillId="4" borderId="2" xfId="0" applyNumberFormat="1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FE2C75-73CC-425D-AB9D-862046A98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56</xdr:row>
      <xdr:rowOff>133350</xdr:rowOff>
    </xdr:from>
    <xdr:to>
      <xdr:col>5</xdr:col>
      <xdr:colOff>1000126</xdr:colOff>
      <xdr:row>63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BF7F05E-8560-4265-8D32-660AECC56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7075"/>
          <a:ext cx="6591300" cy="12230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144</xdr:row>
      <xdr:rowOff>0</xdr:rowOff>
    </xdr:from>
    <xdr:to>
      <xdr:col>5</xdr:col>
      <xdr:colOff>828675</xdr:colOff>
      <xdr:row>144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1CB42CB3-DFF6-48FD-8A38-2A77FF746198}"/>
            </a:ext>
          </a:extLst>
        </xdr:cNvPr>
        <xdr:cNvCxnSpPr/>
      </xdr:nvCxnSpPr>
      <xdr:spPr>
        <a:xfrm>
          <a:off x="2828925" y="30641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99</xdr:row>
      <xdr:rowOff>171450</xdr:rowOff>
    </xdr:from>
    <xdr:to>
      <xdr:col>5</xdr:col>
      <xdr:colOff>971550</xdr:colOff>
      <xdr:row>106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D133863-45A8-4539-9459-8378D67AC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259925"/>
          <a:ext cx="655320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MV%20Financeiro%20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">
          <cell r="B24">
            <v>20904.3</v>
          </cell>
        </row>
        <row r="47">
          <cell r="B47">
            <v>206.8</v>
          </cell>
        </row>
        <row r="70">
          <cell r="B70">
            <v>644.88</v>
          </cell>
        </row>
        <row r="91">
          <cell r="F91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1EFBB5-772B-4D92-873F-2AFEFEAE225C}" name="Tabela9" displayName="Tabela9" ref="A19:E35" totalsRowShown="0" headerRowDxfId="8" dataDxfId="7" headerRowBorderDxfId="5" tableBorderDxfId="6">
  <autoFilter ref="A19:E35" xr:uid="{381EFBB5-772B-4D92-873F-2AFEFEAE225C}"/>
  <tableColumns count="5">
    <tableColumn id="1" xr3:uid="{5E36182D-0BB0-4784-99B5-C2FA22F8E837}" name="DATA PREVISTA PARA O REPASSE (2)" dataDxfId="4"/>
    <tableColumn id="2" xr3:uid="{BA383258-B588-4EB5-84D0-A50D015E9C6B}" name="VALORES PREVISTOS (R$)" dataDxfId="3"/>
    <tableColumn id="3" xr3:uid="{4B254897-A395-4FD0-B9D0-1CB6D4506EA5}" name="DATA DO REPASSE" dataDxfId="2"/>
    <tableColumn id="4" xr3:uid="{623440F7-81EE-4CD6-A583-1F47ADD72EFB}" name="NÚMERO DO DOCUMENTO DE CRÉDITO" dataDxfId="1"/>
    <tableColumn id="5" xr3:uid="{854DBC69-EC28-45CE-A80C-A8796877C661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237D-004D-4BA4-990A-6C993990B2EA}">
  <dimension ref="A7:F145"/>
  <sheetViews>
    <sheetView tabSelected="1" workbookViewId="0">
      <selection activeCell="H10" sqref="H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5" t="s">
        <v>59</v>
      </c>
      <c r="B7" s="56"/>
      <c r="C7" s="56"/>
      <c r="D7" s="56"/>
      <c r="E7" s="56"/>
      <c r="F7" s="57"/>
    </row>
    <row r="8" spans="1:6" x14ac:dyDescent="0.25">
      <c r="A8" s="7"/>
      <c r="B8" s="7"/>
      <c r="C8" s="7"/>
      <c r="D8" s="7"/>
      <c r="E8" s="7"/>
      <c r="F8" s="8"/>
    </row>
    <row r="9" spans="1:6" ht="33" customHeight="1" x14ac:dyDescent="0.25">
      <c r="A9" s="58" t="s">
        <v>0</v>
      </c>
      <c r="B9" s="58"/>
      <c r="C9" s="58"/>
      <c r="D9" s="58"/>
      <c r="E9" s="58"/>
      <c r="F9" s="58"/>
    </row>
    <row r="10" spans="1:6" ht="147.6" customHeight="1" x14ac:dyDescent="0.25">
      <c r="A10" s="59" t="s">
        <v>56</v>
      </c>
      <c r="B10" s="60"/>
      <c r="C10" s="60"/>
      <c r="D10" s="60"/>
      <c r="E10" s="60"/>
      <c r="F10" s="60"/>
    </row>
    <row r="11" spans="1:6" x14ac:dyDescent="0.25">
      <c r="A11" s="61"/>
      <c r="B11" s="61"/>
      <c r="C11" s="61"/>
      <c r="D11" s="61"/>
      <c r="E11" s="61"/>
      <c r="F11" s="61"/>
    </row>
    <row r="12" spans="1:6" x14ac:dyDescent="0.25">
      <c r="A12" s="35"/>
      <c r="B12" s="35"/>
      <c r="C12" s="35"/>
      <c r="D12" s="35"/>
      <c r="E12" s="35"/>
      <c r="F12" s="35"/>
    </row>
    <row r="13" spans="1:6" x14ac:dyDescent="0.25">
      <c r="A13" s="62" t="s">
        <v>1</v>
      </c>
      <c r="B13" s="62"/>
      <c r="C13" s="36" t="s">
        <v>2</v>
      </c>
      <c r="D13" s="36" t="s">
        <v>3</v>
      </c>
      <c r="E13" s="36" t="s">
        <v>4</v>
      </c>
    </row>
    <row r="14" spans="1:6" ht="19.149999999999999" customHeight="1" x14ac:dyDescent="0.25">
      <c r="A14" s="63" t="s">
        <v>54</v>
      </c>
      <c r="B14" s="64"/>
      <c r="C14" s="1" t="s">
        <v>60</v>
      </c>
      <c r="D14" s="6" t="s">
        <v>57</v>
      </c>
      <c r="E14" s="2">
        <v>325067.18</v>
      </c>
    </row>
    <row r="15" spans="1:6" x14ac:dyDescent="0.25">
      <c r="A15" s="46" t="s">
        <v>5</v>
      </c>
      <c r="B15" s="46"/>
      <c r="C15" s="6"/>
      <c r="D15" s="6"/>
      <c r="E15" s="2"/>
    </row>
    <row r="16" spans="1:6" x14ac:dyDescent="0.25">
      <c r="A16" s="46" t="s">
        <v>5</v>
      </c>
      <c r="B16" s="46"/>
      <c r="C16" s="6"/>
      <c r="D16" s="6"/>
      <c r="E16" s="2"/>
    </row>
    <row r="18" spans="1:5" ht="19.149999999999999" customHeight="1" x14ac:dyDescent="0.25">
      <c r="A18" s="49" t="s">
        <v>6</v>
      </c>
      <c r="B18" s="50"/>
      <c r="C18" s="50"/>
      <c r="D18" s="50"/>
      <c r="E18" s="51"/>
    </row>
    <row r="19" spans="1:5" ht="28.15" customHeight="1" x14ac:dyDescent="0.25">
      <c r="A19" s="9" t="s">
        <v>7</v>
      </c>
      <c r="B19" s="9" t="s">
        <v>8</v>
      </c>
      <c r="C19" s="9" t="s">
        <v>9</v>
      </c>
      <c r="D19" s="9" t="s">
        <v>10</v>
      </c>
      <c r="E19" s="10" t="s">
        <v>11</v>
      </c>
    </row>
    <row r="20" spans="1:5" hidden="1" x14ac:dyDescent="0.25">
      <c r="A20" s="11">
        <v>44217</v>
      </c>
      <c r="B20" s="12">
        <v>25555.62</v>
      </c>
      <c r="C20" s="11"/>
      <c r="D20" s="13"/>
      <c r="E20" s="14">
        <v>0</v>
      </c>
    </row>
    <row r="21" spans="1:5" hidden="1" x14ac:dyDescent="0.25">
      <c r="A21" s="11">
        <v>44217</v>
      </c>
      <c r="B21" s="15">
        <v>25555.62</v>
      </c>
      <c r="C21" s="11">
        <v>44229</v>
      </c>
      <c r="D21" s="13">
        <v>341</v>
      </c>
      <c r="E21" s="16">
        <v>25555.62</v>
      </c>
    </row>
    <row r="22" spans="1:5" hidden="1" x14ac:dyDescent="0.25">
      <c r="A22" s="11">
        <v>44247</v>
      </c>
      <c r="B22" s="15">
        <v>25555.62</v>
      </c>
      <c r="C22" s="11">
        <v>44250</v>
      </c>
      <c r="D22" s="13">
        <v>231232</v>
      </c>
      <c r="E22" s="16">
        <v>25555.62</v>
      </c>
    </row>
    <row r="23" spans="1:5" hidden="1" x14ac:dyDescent="0.25">
      <c r="A23" s="11">
        <v>44275</v>
      </c>
      <c r="B23" s="15">
        <v>25555.62</v>
      </c>
      <c r="C23" s="11">
        <v>44277</v>
      </c>
      <c r="D23" s="13">
        <v>221122</v>
      </c>
      <c r="E23" s="16">
        <v>25555.62</v>
      </c>
    </row>
    <row r="24" spans="1:5" hidden="1" x14ac:dyDescent="0.25">
      <c r="A24" s="11">
        <v>44306</v>
      </c>
      <c r="B24" s="15">
        <v>25555.62</v>
      </c>
      <c r="C24" s="11">
        <v>44306</v>
      </c>
      <c r="D24" s="13">
        <v>200952</v>
      </c>
      <c r="E24" s="16">
        <v>25555.62</v>
      </c>
    </row>
    <row r="25" spans="1:5" hidden="1" x14ac:dyDescent="0.25">
      <c r="A25" s="11">
        <v>44336</v>
      </c>
      <c r="B25" s="15">
        <v>25555.62</v>
      </c>
      <c r="C25" s="11">
        <v>44336</v>
      </c>
      <c r="D25" s="13">
        <v>200952</v>
      </c>
      <c r="E25" s="16">
        <v>25555.62</v>
      </c>
    </row>
    <row r="26" spans="1:5" hidden="1" x14ac:dyDescent="0.25">
      <c r="A26" s="11">
        <v>44367</v>
      </c>
      <c r="B26" s="15">
        <v>25555.62</v>
      </c>
      <c r="C26" s="11">
        <v>44336</v>
      </c>
      <c r="D26" s="13">
        <v>200952</v>
      </c>
      <c r="E26" s="16">
        <v>25555.62</v>
      </c>
    </row>
    <row r="27" spans="1:5" hidden="1" x14ac:dyDescent="0.25">
      <c r="A27" s="11">
        <v>44397</v>
      </c>
      <c r="B27" s="15">
        <v>25555.62</v>
      </c>
      <c r="C27" s="11">
        <v>44397</v>
      </c>
      <c r="D27" s="13">
        <v>201136</v>
      </c>
      <c r="E27" s="16">
        <v>25555.62</v>
      </c>
    </row>
    <row r="28" spans="1:5" hidden="1" x14ac:dyDescent="0.25">
      <c r="A28" s="11">
        <v>44428</v>
      </c>
      <c r="B28" s="15">
        <v>25555.62</v>
      </c>
      <c r="C28" s="11">
        <v>44428</v>
      </c>
      <c r="D28" s="13">
        <v>311325</v>
      </c>
      <c r="E28" s="16">
        <v>25555.62</v>
      </c>
    </row>
    <row r="29" spans="1:5" hidden="1" x14ac:dyDescent="0.25">
      <c r="A29" s="11">
        <v>44459</v>
      </c>
      <c r="B29" s="15">
        <v>25555.62</v>
      </c>
      <c r="C29" s="11">
        <v>44459</v>
      </c>
      <c r="D29" s="13">
        <v>201227</v>
      </c>
      <c r="E29" s="16">
        <v>25555.62</v>
      </c>
    </row>
    <row r="30" spans="1:5" hidden="1" x14ac:dyDescent="0.25">
      <c r="A30" s="11">
        <v>44489</v>
      </c>
      <c r="B30" s="15">
        <v>25555.62</v>
      </c>
      <c r="C30" s="11">
        <v>44489</v>
      </c>
      <c r="D30" s="13">
        <v>201126</v>
      </c>
      <c r="E30" s="16">
        <v>25555.62</v>
      </c>
    </row>
    <row r="31" spans="1:5" hidden="1" x14ac:dyDescent="0.25">
      <c r="A31" s="11">
        <v>44520</v>
      </c>
      <c r="B31" s="15">
        <v>25555.62</v>
      </c>
      <c r="C31" s="11">
        <v>44522</v>
      </c>
      <c r="D31" s="13">
        <v>221202</v>
      </c>
      <c r="E31" s="16">
        <v>25555.62</v>
      </c>
    </row>
    <row r="32" spans="1:5" hidden="1" x14ac:dyDescent="0.25">
      <c r="A32" s="11">
        <v>44550</v>
      </c>
      <c r="B32" s="15">
        <v>25555.62</v>
      </c>
      <c r="C32" s="11">
        <v>44547</v>
      </c>
      <c r="D32" s="30">
        <v>171132</v>
      </c>
      <c r="E32" s="16">
        <v>25555.62</v>
      </c>
    </row>
    <row r="33" spans="1:6" hidden="1" x14ac:dyDescent="0.25">
      <c r="A33" s="18">
        <v>44612</v>
      </c>
      <c r="B33" s="31">
        <v>27088.93</v>
      </c>
      <c r="C33" s="32">
        <v>44613</v>
      </c>
      <c r="D33" s="65">
        <v>21115.41</v>
      </c>
      <c r="E33" s="16">
        <f>Tabela9[[#This Row],[VALORES PREVISTOS (R$)]]</f>
        <v>27088.93</v>
      </c>
    </row>
    <row r="34" spans="1:6" x14ac:dyDescent="0.25">
      <c r="A34" s="18">
        <v>44640</v>
      </c>
      <c r="B34" s="31">
        <v>27088.93</v>
      </c>
      <c r="C34" s="32">
        <v>44641</v>
      </c>
      <c r="D34" s="65">
        <v>221149</v>
      </c>
      <c r="E34" s="16">
        <f>Tabela9[[#This Row],[VALORES PREVISTOS (R$)]]</f>
        <v>27088.93</v>
      </c>
    </row>
    <row r="35" spans="1:6" x14ac:dyDescent="0.25">
      <c r="A35" s="18"/>
      <c r="B35" s="19"/>
      <c r="C35" s="19"/>
      <c r="D35" s="19"/>
      <c r="E35" s="17">
        <f>SUBTOTAL(109,E20:E34)</f>
        <v>27088.93</v>
      </c>
    </row>
    <row r="36" spans="1:6" ht="19.149999999999999" customHeight="1" x14ac:dyDescent="0.25">
      <c r="A36" s="52" t="s">
        <v>12</v>
      </c>
      <c r="B36" s="53"/>
      <c r="C36" s="53"/>
      <c r="D36" s="54"/>
      <c r="E36" s="17">
        <f>[1]OUT!B24</f>
        <v>20904.3</v>
      </c>
    </row>
    <row r="37" spans="1:6" x14ac:dyDescent="0.25">
      <c r="A37" s="46" t="s">
        <v>13</v>
      </c>
      <c r="B37" s="46"/>
      <c r="C37" s="46"/>
      <c r="D37" s="46"/>
      <c r="E37" s="17">
        <v>0</v>
      </c>
    </row>
    <row r="38" spans="1:6" ht="14.45" customHeight="1" x14ac:dyDescent="0.25">
      <c r="A38" s="46" t="s">
        <v>14</v>
      </c>
      <c r="B38" s="46"/>
      <c r="C38" s="46"/>
      <c r="D38" s="46"/>
      <c r="E38" s="17">
        <f>[1]OUT!B47</f>
        <v>206.8</v>
      </c>
    </row>
    <row r="39" spans="1:6" ht="14.45" customHeight="1" x14ac:dyDescent="0.25">
      <c r="A39" s="46" t="s">
        <v>15</v>
      </c>
      <c r="B39" s="46"/>
      <c r="C39" s="46"/>
      <c r="D39" s="46"/>
      <c r="E39" s="17">
        <f t="shared" ref="E39" si="0">B66</f>
        <v>0</v>
      </c>
    </row>
    <row r="40" spans="1:6" ht="14.45" customHeight="1" x14ac:dyDescent="0.25">
      <c r="A40" s="46" t="s">
        <v>16</v>
      </c>
      <c r="B40" s="46"/>
      <c r="C40" s="46"/>
      <c r="D40" s="46"/>
      <c r="E40" s="17">
        <f>SUM(E35:E39)</f>
        <v>48200.03</v>
      </c>
    </row>
    <row r="41" spans="1:6" x14ac:dyDescent="0.25">
      <c r="A41" s="47"/>
      <c r="B41" s="47"/>
      <c r="C41" s="47"/>
      <c r="D41" s="47"/>
      <c r="E41" s="47"/>
    </row>
    <row r="42" spans="1:6" ht="14.45" customHeight="1" x14ac:dyDescent="0.25">
      <c r="A42" s="46" t="s">
        <v>17</v>
      </c>
      <c r="B42" s="46"/>
      <c r="C42" s="46"/>
      <c r="D42" s="46"/>
      <c r="E42" s="17">
        <f>[1]OUT!B70</f>
        <v>644.88</v>
      </c>
    </row>
    <row r="43" spans="1:6" ht="14.45" customHeight="1" x14ac:dyDescent="0.25">
      <c r="A43" s="46" t="s">
        <v>18</v>
      </c>
      <c r="B43" s="46"/>
      <c r="C43" s="46"/>
      <c r="D43" s="46"/>
      <c r="E43" s="17">
        <f>E42+E40</f>
        <v>48844.909999999996</v>
      </c>
    </row>
    <row r="44" spans="1:6" ht="14.45" customHeight="1" x14ac:dyDescent="0.25">
      <c r="A44" s="20"/>
      <c r="B44" s="20"/>
      <c r="C44" s="20"/>
      <c r="D44" s="20"/>
      <c r="E44" s="21"/>
    </row>
    <row r="45" spans="1:6" ht="55.9" customHeight="1" x14ac:dyDescent="0.25">
      <c r="A45" s="48" t="s">
        <v>58</v>
      </c>
      <c r="B45" s="48"/>
      <c r="C45" s="48"/>
      <c r="D45" s="48"/>
      <c r="E45" s="48"/>
      <c r="F45" s="48"/>
    </row>
    <row r="46" spans="1:6" x14ac:dyDescent="0.25">
      <c r="A46" s="34"/>
      <c r="B46" s="34"/>
      <c r="C46" s="34"/>
      <c r="D46" s="34"/>
      <c r="E46" s="34"/>
      <c r="F46" s="34"/>
    </row>
    <row r="47" spans="1:6" x14ac:dyDescent="0.25">
      <c r="A47" s="34"/>
      <c r="B47" s="34"/>
      <c r="C47" s="34"/>
      <c r="D47" s="34"/>
      <c r="E47" s="34"/>
      <c r="F47" s="34"/>
    </row>
    <row r="48" spans="1:6" x14ac:dyDescent="0.25">
      <c r="A48" s="34"/>
      <c r="B48" s="34"/>
      <c r="C48" s="34"/>
      <c r="D48" s="34"/>
      <c r="E48" s="34"/>
      <c r="F48" s="34"/>
    </row>
    <row r="49" spans="1:6" x14ac:dyDescent="0.25">
      <c r="A49" s="34"/>
      <c r="B49" s="34"/>
      <c r="C49" s="34"/>
      <c r="D49" s="34"/>
      <c r="E49" s="34"/>
      <c r="F49" s="34"/>
    </row>
    <row r="50" spans="1:6" x14ac:dyDescent="0.25">
      <c r="A50" s="34"/>
      <c r="B50" s="34"/>
      <c r="C50" s="34"/>
      <c r="D50" s="34"/>
      <c r="E50" s="34"/>
      <c r="F50" s="34"/>
    </row>
    <row r="51" spans="1:6" x14ac:dyDescent="0.25">
      <c r="A51" s="34"/>
      <c r="B51" s="34"/>
      <c r="C51" s="34"/>
      <c r="D51" s="34"/>
      <c r="E51" s="34"/>
      <c r="F51" s="34"/>
    </row>
    <row r="52" spans="1:6" x14ac:dyDescent="0.25">
      <c r="A52" s="34"/>
      <c r="B52" s="34"/>
      <c r="C52" s="34"/>
      <c r="D52" s="34"/>
      <c r="E52" s="34"/>
      <c r="F52" s="34"/>
    </row>
    <row r="53" spans="1:6" x14ac:dyDescent="0.25">
      <c r="A53" s="34"/>
      <c r="B53" s="34"/>
      <c r="C53" s="34"/>
      <c r="D53" s="34"/>
      <c r="E53" s="34"/>
      <c r="F53" s="34"/>
    </row>
    <row r="54" spans="1:6" x14ac:dyDescent="0.25">
      <c r="A54" s="34"/>
      <c r="B54" s="34"/>
      <c r="C54" s="34"/>
      <c r="D54" s="34"/>
      <c r="E54" s="34"/>
      <c r="F54" s="34"/>
    </row>
    <row r="55" spans="1:6" x14ac:dyDescent="0.25">
      <c r="A55" s="34"/>
      <c r="B55" s="34"/>
      <c r="C55" s="34"/>
      <c r="D55" s="34"/>
      <c r="E55" s="34"/>
      <c r="F55" s="34"/>
    </row>
    <row r="56" spans="1:6" x14ac:dyDescent="0.25">
      <c r="A56" s="34"/>
      <c r="B56" s="34"/>
      <c r="C56" s="34"/>
      <c r="D56" s="34"/>
      <c r="E56" s="34"/>
      <c r="F56" s="34"/>
    </row>
    <row r="57" spans="1:6" x14ac:dyDescent="0.25">
      <c r="A57" s="34"/>
      <c r="B57" s="34"/>
      <c r="C57" s="34"/>
      <c r="D57" s="34"/>
      <c r="E57" s="34"/>
      <c r="F57" s="34"/>
    </row>
    <row r="65" spans="1:6" ht="67.5" x14ac:dyDescent="0.25">
      <c r="A65" s="43" t="s">
        <v>19</v>
      </c>
      <c r="B65" s="43" t="s">
        <v>20</v>
      </c>
      <c r="C65" s="22" t="s">
        <v>21</v>
      </c>
      <c r="D65" s="22" t="s">
        <v>22</v>
      </c>
      <c r="E65" s="22" t="s">
        <v>23</v>
      </c>
      <c r="F65" s="43" t="s">
        <v>24</v>
      </c>
    </row>
    <row r="66" spans="1:6" x14ac:dyDescent="0.25">
      <c r="A66" s="43"/>
      <c r="B66" s="43"/>
      <c r="C66" s="23" t="s">
        <v>25</v>
      </c>
      <c r="D66" s="23" t="s">
        <v>26</v>
      </c>
      <c r="E66" s="23" t="s">
        <v>27</v>
      </c>
      <c r="F66" s="43"/>
    </row>
    <row r="67" spans="1:6" x14ac:dyDescent="0.25">
      <c r="A67" s="33"/>
      <c r="B67" s="43" t="s">
        <v>28</v>
      </c>
      <c r="C67" s="43"/>
      <c r="D67" s="43"/>
      <c r="E67" s="43"/>
      <c r="F67" s="43"/>
    </row>
    <row r="68" spans="1:6" ht="22.5" x14ac:dyDescent="0.25">
      <c r="A68" s="3" t="s">
        <v>29</v>
      </c>
      <c r="B68" s="24">
        <f>[1]!Tabela12[[#Totals],[Valores]]</f>
        <v>22240.46</v>
      </c>
      <c r="C68" s="25">
        <f>[1]!Tabela12[[#Totals],[Valores2]]</f>
        <v>3546.78</v>
      </c>
      <c r="D68" s="25">
        <f>[1]!Tabela12[[#Totals],[Valores3]]</f>
        <v>20278.460000000003</v>
      </c>
      <c r="E68" s="25">
        <f t="shared" ref="E68:E84" si="1">C68+D68</f>
        <v>23825.24</v>
      </c>
      <c r="F68" s="24">
        <f>[1]OUT!F91</f>
        <v>0</v>
      </c>
    </row>
    <row r="69" spans="1:6" ht="22.5" x14ac:dyDescent="0.25">
      <c r="A69" s="3" t="s">
        <v>30</v>
      </c>
      <c r="B69" s="26">
        <v>0</v>
      </c>
      <c r="C69" s="25">
        <v>0</v>
      </c>
      <c r="D69" s="25">
        <v>0</v>
      </c>
      <c r="E69" s="25">
        <f t="shared" si="1"/>
        <v>0</v>
      </c>
      <c r="F69" s="25">
        <v>0</v>
      </c>
    </row>
    <row r="70" spans="1:6" x14ac:dyDescent="0.25">
      <c r="A70" s="3" t="s">
        <v>31</v>
      </c>
      <c r="B70" s="25">
        <v>0</v>
      </c>
      <c r="C70" s="25">
        <v>0</v>
      </c>
      <c r="D70" s="25">
        <v>0</v>
      </c>
      <c r="E70" s="25">
        <f t="shared" si="1"/>
        <v>0</v>
      </c>
      <c r="F70" s="25">
        <v>0</v>
      </c>
    </row>
    <row r="71" spans="1:6" ht="22.5" x14ac:dyDescent="0.25">
      <c r="A71" s="3" t="s">
        <v>32</v>
      </c>
      <c r="B71" s="25">
        <f>[1]!Tabela121416[[#Totals],[Valores]]</f>
        <v>0</v>
      </c>
      <c r="C71" s="25">
        <f>[1]!Tabela121416[[#Totals],[Valores2]]</f>
        <v>0</v>
      </c>
      <c r="D71" s="25">
        <f>[1]!Tabela121416[[#Totals],[Valores3]]</f>
        <v>0</v>
      </c>
      <c r="E71" s="25">
        <f>[1]!Tabela121416[[#Totals],[Valores4]]</f>
        <v>0</v>
      </c>
      <c r="F71" s="25">
        <f>[1]!Tabela121416[[#Totals],[Valores5]]</f>
        <v>0</v>
      </c>
    </row>
    <row r="72" spans="1:6" ht="22.5" x14ac:dyDescent="0.25">
      <c r="A72" s="3" t="s">
        <v>33</v>
      </c>
      <c r="B72" s="25">
        <v>0</v>
      </c>
      <c r="C72" s="25">
        <v>0</v>
      </c>
      <c r="D72" s="25">
        <v>0</v>
      </c>
      <c r="E72" s="25">
        <f t="shared" si="1"/>
        <v>0</v>
      </c>
      <c r="F72" s="25">
        <v>0</v>
      </c>
    </row>
    <row r="73" spans="1:6" ht="22.5" x14ac:dyDescent="0.25">
      <c r="A73" s="3" t="s">
        <v>34</v>
      </c>
      <c r="B73" s="25">
        <v>0</v>
      </c>
      <c r="C73" s="25">
        <v>0</v>
      </c>
      <c r="D73" s="25">
        <v>0</v>
      </c>
      <c r="E73" s="25">
        <f t="shared" si="1"/>
        <v>0</v>
      </c>
      <c r="F73" s="25">
        <v>0</v>
      </c>
    </row>
    <row r="74" spans="1:6" ht="22.5" x14ac:dyDescent="0.25">
      <c r="A74" s="3" t="s">
        <v>35</v>
      </c>
      <c r="B74" s="25">
        <v>0</v>
      </c>
      <c r="C74" s="25">
        <v>0</v>
      </c>
      <c r="D74" s="25">
        <v>0</v>
      </c>
      <c r="E74" s="25">
        <f t="shared" si="1"/>
        <v>0</v>
      </c>
      <c r="F74" s="25">
        <v>0</v>
      </c>
    </row>
    <row r="75" spans="1:6" ht="22.5" x14ac:dyDescent="0.25">
      <c r="A75" s="3" t="s">
        <v>36</v>
      </c>
      <c r="B75" s="25">
        <v>0</v>
      </c>
      <c r="C75" s="25">
        <v>0</v>
      </c>
      <c r="D75" s="25">
        <v>0</v>
      </c>
      <c r="E75" s="25">
        <f t="shared" si="1"/>
        <v>0</v>
      </c>
      <c r="F75" s="25">
        <v>0</v>
      </c>
    </row>
    <row r="76" spans="1:6" x14ac:dyDescent="0.25">
      <c r="A76" s="3" t="s">
        <v>37</v>
      </c>
      <c r="B76" s="25">
        <v>0</v>
      </c>
      <c r="C76" s="25">
        <v>0</v>
      </c>
      <c r="D76" s="25">
        <v>0</v>
      </c>
      <c r="E76" s="25">
        <f t="shared" si="1"/>
        <v>0</v>
      </c>
      <c r="F76" s="25">
        <v>0</v>
      </c>
    </row>
    <row r="77" spans="1:6" x14ac:dyDescent="0.25">
      <c r="A77" s="3" t="s">
        <v>38</v>
      </c>
      <c r="B77" s="25">
        <v>0</v>
      </c>
      <c r="C77" s="25">
        <v>0</v>
      </c>
      <c r="D77" s="25">
        <v>0</v>
      </c>
      <c r="E77" s="25">
        <f t="shared" si="1"/>
        <v>0</v>
      </c>
      <c r="F77" s="25">
        <v>0</v>
      </c>
    </row>
    <row r="78" spans="1:6" ht="22.5" x14ac:dyDescent="0.25">
      <c r="A78" s="3" t="s">
        <v>39</v>
      </c>
      <c r="B78" s="25">
        <v>0</v>
      </c>
      <c r="C78" s="25">
        <v>0</v>
      </c>
      <c r="D78" s="25">
        <v>0</v>
      </c>
      <c r="E78" s="25">
        <f t="shared" si="1"/>
        <v>0</v>
      </c>
      <c r="F78" s="25">
        <v>0</v>
      </c>
    </row>
    <row r="79" spans="1:6" x14ac:dyDescent="0.25">
      <c r="A79" s="3" t="s">
        <v>40</v>
      </c>
      <c r="B79" s="25">
        <v>0</v>
      </c>
      <c r="C79" s="25">
        <v>0</v>
      </c>
      <c r="D79" s="25">
        <v>0</v>
      </c>
      <c r="E79" s="25">
        <f t="shared" si="1"/>
        <v>0</v>
      </c>
      <c r="F79" s="25">
        <v>0</v>
      </c>
    </row>
    <row r="80" spans="1:6" ht="22.5" x14ac:dyDescent="0.25">
      <c r="A80" s="3" t="s">
        <v>41</v>
      </c>
      <c r="B80" s="25">
        <v>0</v>
      </c>
      <c r="C80" s="25">
        <v>0</v>
      </c>
      <c r="D80" s="25">
        <v>0</v>
      </c>
      <c r="E80" s="25">
        <f t="shared" si="1"/>
        <v>0</v>
      </c>
      <c r="F80" s="25">
        <v>0</v>
      </c>
    </row>
    <row r="81" spans="1:6" x14ac:dyDescent="0.25">
      <c r="A81" s="3" t="s">
        <v>42</v>
      </c>
      <c r="B81" s="25">
        <v>0</v>
      </c>
      <c r="C81" s="25">
        <v>0</v>
      </c>
      <c r="D81" s="25">
        <v>0</v>
      </c>
      <c r="E81" s="25">
        <f t="shared" si="1"/>
        <v>0</v>
      </c>
      <c r="F81" s="25">
        <v>0</v>
      </c>
    </row>
    <row r="82" spans="1:6" ht="33.75" x14ac:dyDescent="0.25">
      <c r="A82" s="3" t="s">
        <v>43</v>
      </c>
      <c r="B82" s="27">
        <f>[1]!Tabela1214[[#Totals],[Valores]]</f>
        <v>123.01</v>
      </c>
      <c r="C82" s="25">
        <f>[1]!Tabela1214[[#Totals],[Valores2]]</f>
        <v>0</v>
      </c>
      <c r="D82" s="27">
        <f>[1]!Tabela1214[[#Totals],[Valores3]]</f>
        <v>123.01</v>
      </c>
      <c r="E82" s="27">
        <f t="shared" si="1"/>
        <v>123.01</v>
      </c>
      <c r="F82" s="27">
        <v>0</v>
      </c>
    </row>
    <row r="83" spans="1:6" x14ac:dyDescent="0.25">
      <c r="A83" s="3" t="s">
        <v>44</v>
      </c>
      <c r="B83" s="25">
        <v>0</v>
      </c>
      <c r="C83" s="25">
        <v>0</v>
      </c>
      <c r="D83" s="25">
        <v>0</v>
      </c>
      <c r="E83" s="25">
        <f t="shared" si="1"/>
        <v>0</v>
      </c>
      <c r="F83" s="25">
        <v>0</v>
      </c>
    </row>
    <row r="84" spans="1:6" x14ac:dyDescent="0.25">
      <c r="A84" s="28" t="s">
        <v>45</v>
      </c>
      <c r="B84" s="27">
        <f>SUM(B68:B83)</f>
        <v>22363.469999999998</v>
      </c>
      <c r="C84" s="25">
        <f>SUM(C68:C83)</f>
        <v>3546.78</v>
      </c>
      <c r="D84" s="27">
        <f>SUM(D68:D83)</f>
        <v>20401.47</v>
      </c>
      <c r="E84" s="27">
        <f t="shared" si="1"/>
        <v>23948.25</v>
      </c>
      <c r="F84" s="27">
        <f>SUM(F68:F83)</f>
        <v>0</v>
      </c>
    </row>
    <row r="85" spans="1:6" ht="124.15" customHeight="1" x14ac:dyDescent="0.25">
      <c r="A85" s="44" t="s">
        <v>46</v>
      </c>
      <c r="B85" s="45"/>
      <c r="C85" s="45"/>
      <c r="D85" s="45"/>
      <c r="E85" s="45"/>
      <c r="F85" s="45"/>
    </row>
    <row r="87" spans="1:6" x14ac:dyDescent="0.25">
      <c r="A87" s="43" t="s">
        <v>47</v>
      </c>
      <c r="B87" s="43"/>
      <c r="C87" s="43"/>
      <c r="D87" s="43"/>
      <c r="E87" s="43"/>
      <c r="F87" s="43"/>
    </row>
    <row r="88" spans="1:6" x14ac:dyDescent="0.25">
      <c r="A88" s="38" t="s">
        <v>48</v>
      </c>
      <c r="B88" s="38"/>
      <c r="C88" s="38"/>
      <c r="D88" s="38"/>
      <c r="E88" s="42">
        <f>E43</f>
        <v>48844.909999999996</v>
      </c>
      <c r="F88" s="42"/>
    </row>
    <row r="89" spans="1:6" x14ac:dyDescent="0.25">
      <c r="A89" s="38" t="s">
        <v>49</v>
      </c>
      <c r="B89" s="38"/>
      <c r="C89" s="38"/>
      <c r="D89" s="38"/>
      <c r="E89" s="42">
        <f>C84+D84</f>
        <v>23948.25</v>
      </c>
      <c r="F89" s="42"/>
    </row>
    <row r="90" spans="1:6" x14ac:dyDescent="0.25">
      <c r="A90" s="38" t="s">
        <v>50</v>
      </c>
      <c r="B90" s="38"/>
      <c r="C90" s="38"/>
      <c r="D90" s="38"/>
      <c r="E90" s="39">
        <f>E88-E89</f>
        <v>24896.659999999996</v>
      </c>
      <c r="F90" s="39"/>
    </row>
    <row r="91" spans="1:6" x14ac:dyDescent="0.25">
      <c r="A91" s="38" t="s">
        <v>51</v>
      </c>
      <c r="B91" s="38"/>
      <c r="C91" s="38"/>
      <c r="D91" s="38"/>
      <c r="E91" s="39">
        <v>0</v>
      </c>
      <c r="F91" s="39"/>
    </row>
    <row r="92" spans="1:6" x14ac:dyDescent="0.25">
      <c r="A92" s="38" t="s">
        <v>52</v>
      </c>
      <c r="B92" s="38"/>
      <c r="C92" s="38"/>
      <c r="D92" s="38"/>
      <c r="E92" s="39">
        <f>E90-E91</f>
        <v>24896.659999999996</v>
      </c>
      <c r="F92" s="39"/>
    </row>
    <row r="115" spans="1:6" x14ac:dyDescent="0.25">
      <c r="A115" s="40" t="s">
        <v>53</v>
      </c>
      <c r="B115" s="40"/>
      <c r="C115" s="40"/>
      <c r="D115" s="40"/>
      <c r="E115" s="40"/>
      <c r="F115" s="40"/>
    </row>
    <row r="116" spans="1:6" x14ac:dyDescent="0.25">
      <c r="A116" s="40"/>
      <c r="B116" s="40"/>
      <c r="C116" s="40"/>
      <c r="D116" s="40"/>
      <c r="E116" s="40"/>
      <c r="F116" s="40"/>
    </row>
    <row r="117" spans="1:6" ht="14.45" customHeight="1" x14ac:dyDescent="0.25">
      <c r="A117" s="40"/>
      <c r="B117" s="40"/>
      <c r="C117" s="40"/>
      <c r="D117" s="40"/>
      <c r="E117" s="40"/>
      <c r="F117" s="40"/>
    </row>
    <row r="118" spans="1:6" x14ac:dyDescent="0.25">
      <c r="A118" s="40"/>
      <c r="B118" s="40"/>
      <c r="C118" s="40"/>
      <c r="D118" s="40"/>
      <c r="E118" s="40"/>
      <c r="F118" s="40"/>
    </row>
    <row r="119" spans="1:6" ht="14.45" customHeight="1" x14ac:dyDescent="0.25">
      <c r="A119" s="40"/>
      <c r="B119" s="40"/>
      <c r="C119" s="40"/>
      <c r="D119" s="40"/>
      <c r="E119" s="40"/>
      <c r="F119" s="40"/>
    </row>
    <row r="120" spans="1:6" x14ac:dyDescent="0.25">
      <c r="A120" s="40"/>
      <c r="B120" s="40"/>
      <c r="C120" s="40"/>
      <c r="D120" s="40"/>
      <c r="E120" s="40"/>
      <c r="F120" s="40"/>
    </row>
    <row r="121" spans="1:6" x14ac:dyDescent="0.25">
      <c r="A121" s="5"/>
      <c r="B121" s="5"/>
      <c r="C121" s="5"/>
      <c r="D121" s="5"/>
      <c r="E121" s="5"/>
      <c r="F121" s="5"/>
    </row>
    <row r="136" spans="1:6" x14ac:dyDescent="0.25">
      <c r="A136" s="41" t="s">
        <v>61</v>
      </c>
      <c r="B136" s="41"/>
      <c r="C136" s="41"/>
      <c r="D136" s="41"/>
      <c r="E136" s="41"/>
      <c r="F136" s="41"/>
    </row>
    <row r="137" spans="1:6" x14ac:dyDescent="0.25">
      <c r="A137" s="37"/>
      <c r="B137" s="37"/>
      <c r="C137" s="37"/>
      <c r="D137" s="37"/>
      <c r="E137" s="37"/>
      <c r="F137" s="37"/>
    </row>
    <row r="145" spans="1:6" x14ac:dyDescent="0.25">
      <c r="A145" s="29" t="s">
        <v>55</v>
      </c>
      <c r="B145" s="29"/>
      <c r="C145" s="29"/>
      <c r="D145" s="29"/>
      <c r="E145" s="29"/>
      <c r="F145" s="4"/>
    </row>
  </sheetData>
  <mergeCells count="37">
    <mergeCell ref="A137:F137"/>
    <mergeCell ref="A91:D91"/>
    <mergeCell ref="E91:F91"/>
    <mergeCell ref="A92:D92"/>
    <mergeCell ref="E92:F92"/>
    <mergeCell ref="A115:F120"/>
    <mergeCell ref="A136:F136"/>
    <mergeCell ref="A88:D88"/>
    <mergeCell ref="E88:F88"/>
    <mergeCell ref="A89:D89"/>
    <mergeCell ref="E89:F89"/>
    <mergeCell ref="A90:D90"/>
    <mergeCell ref="E90:F90"/>
    <mergeCell ref="A65:A66"/>
    <mergeCell ref="B65:B66"/>
    <mergeCell ref="F65:F66"/>
    <mergeCell ref="B67:F67"/>
    <mergeCell ref="A85:F85"/>
    <mergeCell ref="A87:F87"/>
    <mergeCell ref="A39:D39"/>
    <mergeCell ref="A40:D40"/>
    <mergeCell ref="A41:E41"/>
    <mergeCell ref="A42:D42"/>
    <mergeCell ref="A43:D43"/>
    <mergeCell ref="A45:F45"/>
    <mergeCell ref="A15:B15"/>
    <mergeCell ref="A16:B16"/>
    <mergeCell ref="A18:E18"/>
    <mergeCell ref="A36:D36"/>
    <mergeCell ref="A37:D37"/>
    <mergeCell ref="A38:D38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2022-04-04T20:52:22Z</dcterms:modified>
</cp:coreProperties>
</file>