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Prestção de Contas - Site\"/>
    </mc:Choice>
  </mc:AlternateContent>
  <xr:revisionPtr revIDLastSave="0" documentId="13_ncr:1_{59895821-2A46-4E89-A887-B5410FA3086D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2" sheetId="18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8" l="1"/>
  <c r="D84" i="18"/>
  <c r="C84" i="18"/>
  <c r="E84" i="18" s="1"/>
  <c r="B84" i="18"/>
  <c r="E83" i="18"/>
  <c r="E82" i="18"/>
  <c r="E81" i="18"/>
  <c r="E80" i="18"/>
  <c r="E79" i="18"/>
  <c r="E78" i="18"/>
  <c r="E77" i="18"/>
  <c r="E76" i="18"/>
  <c r="E75" i="18"/>
  <c r="E74" i="18"/>
  <c r="F73" i="18"/>
  <c r="E73" i="18"/>
  <c r="D73" i="18"/>
  <c r="C73" i="18"/>
  <c r="C86" i="18" s="1"/>
  <c r="B73" i="18"/>
  <c r="E72" i="18"/>
  <c r="E71" i="18"/>
  <c r="F70" i="18"/>
  <c r="F86" i="18" s="1"/>
  <c r="D70" i="18"/>
  <c r="E70" i="18" s="1"/>
  <c r="C70" i="18"/>
  <c r="B70" i="18"/>
  <c r="B86" i="18" s="1"/>
  <c r="E44" i="18"/>
  <c r="E41" i="18"/>
  <c r="E40" i="18"/>
  <c r="E38" i="18"/>
  <c r="E36" i="18"/>
  <c r="E37" i="18" s="1"/>
  <c r="E42" i="18" s="1"/>
  <c r="E35" i="18"/>
  <c r="E34" i="18"/>
  <c r="E33" i="18"/>
  <c r="E45" i="18" l="1"/>
  <c r="E90" i="18" s="1"/>
  <c r="D86" i="18"/>
  <c r="E86" i="18" s="1"/>
  <c r="E91" i="18" l="1"/>
  <c r="E92" i="18" s="1"/>
  <c r="E94" i="18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<sst xmlns="http://schemas.openxmlformats.org/spreadsheetml/2006/main" count="63" uniqueCount="62">
  <si>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</si>
  <si>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</si>
  <si>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</si>
  <si>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</si>
  <si>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</si>
  <si>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</si>
  <si>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</si>
  <si>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</si>
  <si>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</si>
  <si>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</si>
  <si>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</si>
  <si>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</si>
  <si>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</si>
  <si>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</si>
  <si>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</si>
  <si>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</si>
  <si>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</si>
  <si>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</si>
  <si>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</si>
  <si>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</si>
  <si>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</si>
  <si>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</si>
  <si>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</si>
  <si>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</si>
  <si>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</si>
  <si>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</si>
  <si>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</si>
  <si>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</si>
  <si>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</si>
  <si>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</si>
  <si>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</si>
  <si>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</si>
  <si>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</si>
  <si>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</si>
  <si>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</si>
  <si>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</si>
  <si>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</si>
  <si>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</si>
  <si>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</si>
  <si>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</si>
  <si>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</si>
  <si>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</si>
  <si>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</si>
  <si>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</si>
  <si>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</si>
  <si>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</si>
  <si>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</si>
  <si>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</si>
  <si>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</si>
  <si>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</si>
  <si>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</si>
  <si>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</si>
  <si>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</si>
  <si>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</si>
  <si>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42/2020</t>
  </si>
  <si>
    <t>Responsáveis pela Organização da Sociedade Civil:                                      LUCIANA IENNE - PRESIDENTE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</si>
  <si>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</si>
  <si>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01/01/2022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</si>
  <si>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</si>
  <si>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MAIO</t>
  </si>
  <si>
    <t>05/2022*</t>
  </si>
  <si>
    <t>Vinhedo-SP 10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</si>
</sst>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4" borderId="1" xfId="0" applyFont="1" applyFill="1" applyBorder="1" applyAlignment="1">
      <alignment horizontal="right" vertical="center" wrapText="1"/>
    </xf>
    <xf numFmtId="164" fontId="4" fillId="4" borderId="2" xfId="1" applyNumberFormat="1" applyFont="1" applyFill="1" applyBorder="1" applyAlignment="1">
      <alignment horizontal="right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7D0AD02-6B67-4BEB-A6FB-7538DF7CA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58</xdr:row>
      <xdr:rowOff>133350</xdr:rowOff>
    </xdr:from>
    <xdr:to>
      <xdr:col>5</xdr:col>
      <xdr:colOff>1000126</xdr:colOff>
      <xdr:row>65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AE6E77F-992B-455B-AD82-602868AB2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7075"/>
          <a:ext cx="6591300" cy="12230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146</xdr:row>
      <xdr:rowOff>0</xdr:rowOff>
    </xdr:from>
    <xdr:to>
      <xdr:col>5</xdr:col>
      <xdr:colOff>828675</xdr:colOff>
      <xdr:row>146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50D4ED36-CB6C-469F-B91D-2816FEC3D12F}"/>
            </a:ext>
          </a:extLst>
        </xdr:cNvPr>
        <xdr:cNvCxnSpPr/>
      </xdr:nvCxnSpPr>
      <xdr:spPr>
        <a:xfrm>
          <a:off x="2828925" y="30641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101</xdr:row>
      <xdr:rowOff>171450</xdr:rowOff>
    </xdr:from>
    <xdr:to>
      <xdr:col>5</xdr:col>
      <xdr:colOff>971550</xdr:colOff>
      <xdr:row>108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AF61B5A-9071-4C52-A34F-CE31D0CC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259925"/>
          <a:ext cx="655320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Financeiro/PMV%20Financeiro%20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  <sheetName val="PMV Financeiro Saúde_42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B26">
            <v>32829.54</v>
          </cell>
        </row>
        <row r="51">
          <cell r="B51">
            <v>336.3</v>
          </cell>
        </row>
        <row r="76">
          <cell r="B76">
            <v>644.75</v>
          </cell>
        </row>
        <row r="97">
          <cell r="F97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9FB893-5E04-4457-ADE2-92927B112EA1}" name="Tabela9" displayName="Tabela9" ref="A19:E37" totalsRowShown="0" headerRowDxfId="8" dataDxfId="6" headerRowBorderDxfId="7" tableBorderDxfId="5">
  <autoFilter ref="A19:E37" xr:uid="{529FB893-5E04-4457-ADE2-92927B112EA1}"/>
  <tableColumns count="5">
    <tableColumn id="1" xr3:uid="{A04B281E-EC6C-4F4E-918B-E03E6E66F10A}" name="DATA PREVISTA PARA O REPASSE (2)" dataDxfId="4"/>
    <tableColumn id="2" xr3:uid="{BF5F9518-ED33-4889-8D65-70B588175111}" name="VALORES PREVISTOS (R$)" dataDxfId="3"/>
    <tableColumn id="3" xr3:uid="{B2069249-73B6-4D98-8488-173D7F25DB1F}" name="DATA DO REPASSE" dataDxfId="2"/>
    <tableColumn id="4" xr3:uid="{F4F5C763-6C38-4FD2-871B-BE1056BFAB3F}" name="NÚMERO DO DOCUMENTO DE CRÉDITO" dataDxfId="1"/>
    <tableColumn id="5" xr3:uid="{E1B83918-6AF7-4192-9C8F-1DABD9159B42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7730-94A1-47EA-A1DA-19E862250E94}">
  <dimension ref="A7:F147"/>
  <sheetViews>
    <sheetView tabSelected="1" topLeftCell="A129" workbookViewId="0">
      <selection activeCell="A139" sqref="A139:F139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7" t="s">
        <v>59</v>
      </c>
      <c r="B7" s="58"/>
      <c r="C7" s="58"/>
      <c r="D7" s="58"/>
      <c r="E7" s="58"/>
      <c r="F7" s="59"/>
    </row>
    <row r="8" spans="1:6" x14ac:dyDescent="0.25">
      <c r="A8" s="7"/>
      <c r="B8" s="7"/>
      <c r="C8" s="7"/>
      <c r="D8" s="7"/>
      <c r="E8" s="7"/>
      <c r="F8" s="8"/>
    </row>
    <row r="9" spans="1:6" ht="33" customHeight="1" x14ac:dyDescent="0.25">
      <c r="A9" s="60" t="s">
        <v>0</v>
      </c>
      <c r="B9" s="60"/>
      <c r="C9" s="60"/>
      <c r="D9" s="60"/>
      <c r="E9" s="60"/>
      <c r="F9" s="60"/>
    </row>
    <row r="10" spans="1:6" ht="147.6" customHeight="1" x14ac:dyDescent="0.25">
      <c r="A10" s="61" t="s">
        <v>56</v>
      </c>
      <c r="B10" s="62"/>
      <c r="C10" s="62"/>
      <c r="D10" s="62"/>
      <c r="E10" s="62"/>
      <c r="F10" s="62"/>
    </row>
    <row r="11" spans="1:6" x14ac:dyDescent="0.25">
      <c r="A11" s="63"/>
      <c r="B11" s="63"/>
      <c r="C11" s="63"/>
      <c r="D11" s="63"/>
      <c r="E11" s="63"/>
      <c r="F11" s="63"/>
    </row>
    <row r="12" spans="1:6" x14ac:dyDescent="0.25">
      <c r="A12" s="36"/>
      <c r="B12" s="36"/>
      <c r="C12" s="36"/>
      <c r="D12" s="36"/>
      <c r="E12" s="36"/>
      <c r="F12" s="36"/>
    </row>
    <row r="13" spans="1:6" x14ac:dyDescent="0.25">
      <c r="A13" s="64" t="s">
        <v>1</v>
      </c>
      <c r="B13" s="64"/>
      <c r="C13" s="37" t="s">
        <v>2</v>
      </c>
      <c r="D13" s="37" t="s">
        <v>3</v>
      </c>
      <c r="E13" s="37" t="s">
        <v>4</v>
      </c>
    </row>
    <row r="14" spans="1:6" ht="19.149999999999999" customHeight="1" x14ac:dyDescent="0.25">
      <c r="A14" s="65" t="s">
        <v>54</v>
      </c>
      <c r="B14" s="66"/>
      <c r="C14" s="1" t="s">
        <v>60</v>
      </c>
      <c r="D14" s="6" t="s">
        <v>57</v>
      </c>
      <c r="E14" s="2">
        <v>325067.18</v>
      </c>
    </row>
    <row r="15" spans="1:6" x14ac:dyDescent="0.25">
      <c r="A15" s="48" t="s">
        <v>5</v>
      </c>
      <c r="B15" s="48"/>
      <c r="C15" s="6"/>
      <c r="D15" s="6"/>
      <c r="E15" s="2"/>
    </row>
    <row r="16" spans="1:6" x14ac:dyDescent="0.25">
      <c r="A16" s="48" t="s">
        <v>5</v>
      </c>
      <c r="B16" s="48"/>
      <c r="C16" s="6"/>
      <c r="D16" s="6"/>
      <c r="E16" s="2"/>
    </row>
    <row r="18" spans="1:5" ht="19.149999999999999" customHeight="1" x14ac:dyDescent="0.25">
      <c r="A18" s="51" t="s">
        <v>6</v>
      </c>
      <c r="B18" s="52"/>
      <c r="C18" s="52"/>
      <c r="D18" s="52"/>
      <c r="E18" s="53"/>
    </row>
    <row r="19" spans="1:5" ht="28.15" customHeight="1" x14ac:dyDescent="0.25">
      <c r="A19" s="9" t="s">
        <v>7</v>
      </c>
      <c r="B19" s="9" t="s">
        <v>8</v>
      </c>
      <c r="C19" s="9" t="s">
        <v>9</v>
      </c>
      <c r="D19" s="9" t="s">
        <v>10</v>
      </c>
      <c r="E19" s="10" t="s">
        <v>11</v>
      </c>
    </row>
    <row r="20" spans="1:5" hidden="1" x14ac:dyDescent="0.25">
      <c r="A20" s="11">
        <v>44217</v>
      </c>
      <c r="B20" s="12">
        <v>25555.62</v>
      </c>
      <c r="C20" s="11"/>
      <c r="D20" s="13"/>
      <c r="E20" s="14">
        <v>0</v>
      </c>
    </row>
    <row r="21" spans="1:5" hidden="1" x14ac:dyDescent="0.25">
      <c r="A21" s="11">
        <v>44217</v>
      </c>
      <c r="B21" s="15">
        <v>25555.62</v>
      </c>
      <c r="C21" s="11">
        <v>44229</v>
      </c>
      <c r="D21" s="13">
        <v>341</v>
      </c>
      <c r="E21" s="16">
        <v>25555.62</v>
      </c>
    </row>
    <row r="22" spans="1:5" hidden="1" x14ac:dyDescent="0.25">
      <c r="A22" s="11">
        <v>44247</v>
      </c>
      <c r="B22" s="15">
        <v>25555.62</v>
      </c>
      <c r="C22" s="11">
        <v>44250</v>
      </c>
      <c r="D22" s="13">
        <v>231232</v>
      </c>
      <c r="E22" s="16">
        <v>25555.62</v>
      </c>
    </row>
    <row r="23" spans="1:5" hidden="1" x14ac:dyDescent="0.25">
      <c r="A23" s="11">
        <v>44275</v>
      </c>
      <c r="B23" s="15">
        <v>25555.62</v>
      </c>
      <c r="C23" s="11">
        <v>44277</v>
      </c>
      <c r="D23" s="13">
        <v>221122</v>
      </c>
      <c r="E23" s="16">
        <v>25555.62</v>
      </c>
    </row>
    <row r="24" spans="1:5" hidden="1" x14ac:dyDescent="0.25">
      <c r="A24" s="11">
        <v>44306</v>
      </c>
      <c r="B24" s="15">
        <v>25555.62</v>
      </c>
      <c r="C24" s="11">
        <v>44306</v>
      </c>
      <c r="D24" s="13">
        <v>200952</v>
      </c>
      <c r="E24" s="16">
        <v>25555.62</v>
      </c>
    </row>
    <row r="25" spans="1:5" hidden="1" x14ac:dyDescent="0.25">
      <c r="A25" s="11">
        <v>44336</v>
      </c>
      <c r="B25" s="15">
        <v>25555.62</v>
      </c>
      <c r="C25" s="11">
        <v>44336</v>
      </c>
      <c r="D25" s="13">
        <v>200952</v>
      </c>
      <c r="E25" s="16">
        <v>25555.62</v>
      </c>
    </row>
    <row r="26" spans="1:5" hidden="1" x14ac:dyDescent="0.25">
      <c r="A26" s="11">
        <v>44367</v>
      </c>
      <c r="B26" s="15">
        <v>25555.62</v>
      </c>
      <c r="C26" s="11">
        <v>44336</v>
      </c>
      <c r="D26" s="13">
        <v>200952</v>
      </c>
      <c r="E26" s="16">
        <v>25555.62</v>
      </c>
    </row>
    <row r="27" spans="1:5" hidden="1" x14ac:dyDescent="0.25">
      <c r="A27" s="11">
        <v>44397</v>
      </c>
      <c r="B27" s="15">
        <v>25555.62</v>
      </c>
      <c r="C27" s="11">
        <v>44397</v>
      </c>
      <c r="D27" s="13">
        <v>201136</v>
      </c>
      <c r="E27" s="16">
        <v>25555.62</v>
      </c>
    </row>
    <row r="28" spans="1:5" hidden="1" x14ac:dyDescent="0.25">
      <c r="A28" s="11">
        <v>44428</v>
      </c>
      <c r="B28" s="15">
        <v>25555.62</v>
      </c>
      <c r="C28" s="11">
        <v>44428</v>
      </c>
      <c r="D28" s="13">
        <v>311325</v>
      </c>
      <c r="E28" s="16">
        <v>25555.62</v>
      </c>
    </row>
    <row r="29" spans="1:5" hidden="1" x14ac:dyDescent="0.25">
      <c r="A29" s="11">
        <v>44459</v>
      </c>
      <c r="B29" s="15">
        <v>25555.62</v>
      </c>
      <c r="C29" s="11">
        <v>44459</v>
      </c>
      <c r="D29" s="13">
        <v>201227</v>
      </c>
      <c r="E29" s="16">
        <v>25555.62</v>
      </c>
    </row>
    <row r="30" spans="1:5" hidden="1" x14ac:dyDescent="0.25">
      <c r="A30" s="11">
        <v>44489</v>
      </c>
      <c r="B30" s="15">
        <v>25555.62</v>
      </c>
      <c r="C30" s="11">
        <v>44489</v>
      </c>
      <c r="D30" s="13">
        <v>201126</v>
      </c>
      <c r="E30" s="16">
        <v>25555.62</v>
      </c>
    </row>
    <row r="31" spans="1:5" hidden="1" x14ac:dyDescent="0.25">
      <c r="A31" s="11">
        <v>44520</v>
      </c>
      <c r="B31" s="15">
        <v>25555.62</v>
      </c>
      <c r="C31" s="11">
        <v>44522</v>
      </c>
      <c r="D31" s="13">
        <v>221202</v>
      </c>
      <c r="E31" s="16">
        <v>25555.62</v>
      </c>
    </row>
    <row r="32" spans="1:5" hidden="1" x14ac:dyDescent="0.25">
      <c r="A32" s="11">
        <v>44550</v>
      </c>
      <c r="B32" s="15">
        <v>25555.62</v>
      </c>
      <c r="C32" s="11">
        <v>44547</v>
      </c>
      <c r="D32" s="30">
        <v>171132</v>
      </c>
      <c r="E32" s="16">
        <v>25555.62</v>
      </c>
    </row>
    <row r="33" spans="1:6" hidden="1" x14ac:dyDescent="0.25">
      <c r="A33" s="18">
        <v>44612</v>
      </c>
      <c r="B33" s="31">
        <v>27088.93</v>
      </c>
      <c r="C33" s="32">
        <v>44613</v>
      </c>
      <c r="D33" s="33">
        <v>21115.41</v>
      </c>
      <c r="E33" s="16">
        <f>Tabela9[[#This Row],[VALORES PREVISTOS (R$)]]</f>
        <v>27088.93</v>
      </c>
    </row>
    <row r="34" spans="1:6" hidden="1" x14ac:dyDescent="0.25">
      <c r="A34" s="18">
        <v>44640</v>
      </c>
      <c r="B34" s="31">
        <v>27088.93</v>
      </c>
      <c r="C34" s="32">
        <v>44641</v>
      </c>
      <c r="D34" s="33">
        <v>221149</v>
      </c>
      <c r="E34" s="16">
        <f>Tabela9[[#This Row],[VALORES PREVISTOS (R$)]]</f>
        <v>27088.93</v>
      </c>
    </row>
    <row r="35" spans="1:6" hidden="1" x14ac:dyDescent="0.25">
      <c r="A35" s="18">
        <v>44671</v>
      </c>
      <c r="B35" s="31">
        <v>27088.93</v>
      </c>
      <c r="C35" s="32">
        <v>44670</v>
      </c>
      <c r="D35" s="33">
        <v>191418</v>
      </c>
      <c r="E35" s="16">
        <f>Tabela9[[#This Row],[VALORES PREVISTOS (R$)]]</f>
        <v>27088.93</v>
      </c>
    </row>
    <row r="36" spans="1:6" x14ac:dyDescent="0.25">
      <c r="A36" s="18">
        <v>44701</v>
      </c>
      <c r="B36" s="31">
        <v>27088.93</v>
      </c>
      <c r="C36" s="32">
        <v>44701</v>
      </c>
      <c r="D36" s="38">
        <v>201412</v>
      </c>
      <c r="E36" s="16">
        <f>Tabela9[[#This Row],[VALORES PREVISTOS (R$)]]</f>
        <v>27088.93</v>
      </c>
    </row>
    <row r="37" spans="1:6" x14ac:dyDescent="0.25">
      <c r="A37" s="18"/>
      <c r="B37" s="19"/>
      <c r="C37" s="19"/>
      <c r="D37" s="19"/>
      <c r="E37" s="17">
        <f>SUBTOTAL(109,E20:E36)</f>
        <v>27088.93</v>
      </c>
    </row>
    <row r="38" spans="1:6" ht="19.149999999999999" customHeight="1" x14ac:dyDescent="0.25">
      <c r="A38" s="54" t="s">
        <v>12</v>
      </c>
      <c r="B38" s="55"/>
      <c r="C38" s="55"/>
      <c r="D38" s="56"/>
      <c r="E38" s="17">
        <f>[1]OUT!B26</f>
        <v>32829.54</v>
      </c>
    </row>
    <row r="39" spans="1:6" x14ac:dyDescent="0.25">
      <c r="A39" s="48" t="s">
        <v>13</v>
      </c>
      <c r="B39" s="48"/>
      <c r="C39" s="48"/>
      <c r="D39" s="48"/>
      <c r="E39" s="17">
        <v>0</v>
      </c>
    </row>
    <row r="40" spans="1:6" ht="14.45" customHeight="1" x14ac:dyDescent="0.25">
      <c r="A40" s="48" t="s">
        <v>14</v>
      </c>
      <c r="B40" s="48"/>
      <c r="C40" s="48"/>
      <c r="D40" s="48"/>
      <c r="E40" s="17">
        <f>[1]OUT!B51</f>
        <v>336.3</v>
      </c>
    </row>
    <row r="41" spans="1:6" ht="14.45" customHeight="1" x14ac:dyDescent="0.25">
      <c r="A41" s="48" t="s">
        <v>15</v>
      </c>
      <c r="B41" s="48"/>
      <c r="C41" s="48"/>
      <c r="D41" s="48"/>
      <c r="E41" s="17">
        <f t="shared" ref="E41" si="0">B68</f>
        <v>0</v>
      </c>
    </row>
    <row r="42" spans="1:6" ht="14.45" customHeight="1" x14ac:dyDescent="0.25">
      <c r="A42" s="48" t="s">
        <v>16</v>
      </c>
      <c r="B42" s="48"/>
      <c r="C42" s="48"/>
      <c r="D42" s="48"/>
      <c r="E42" s="17">
        <f>SUM(E37:E41)</f>
        <v>60254.770000000004</v>
      </c>
    </row>
    <row r="43" spans="1:6" x14ac:dyDescent="0.25">
      <c r="A43" s="49"/>
      <c r="B43" s="49"/>
      <c r="C43" s="49"/>
      <c r="D43" s="49"/>
      <c r="E43" s="49"/>
    </row>
    <row r="44" spans="1:6" ht="14.45" customHeight="1" x14ac:dyDescent="0.25">
      <c r="A44" s="48" t="s">
        <v>17</v>
      </c>
      <c r="B44" s="48"/>
      <c r="C44" s="48"/>
      <c r="D44" s="48"/>
      <c r="E44" s="17">
        <f>[1]OUT!B76</f>
        <v>644.75</v>
      </c>
    </row>
    <row r="45" spans="1:6" ht="14.45" customHeight="1" x14ac:dyDescent="0.25">
      <c r="A45" s="48" t="s">
        <v>18</v>
      </c>
      <c r="B45" s="48"/>
      <c r="C45" s="48"/>
      <c r="D45" s="48"/>
      <c r="E45" s="17">
        <f>E44+E42</f>
        <v>60899.520000000004</v>
      </c>
    </row>
    <row r="46" spans="1:6" ht="14.45" customHeight="1" x14ac:dyDescent="0.25">
      <c r="A46" s="20"/>
      <c r="B46" s="20"/>
      <c r="C46" s="20"/>
      <c r="D46" s="20"/>
      <c r="E46" s="21"/>
    </row>
    <row r="47" spans="1:6" ht="55.9" customHeight="1" x14ac:dyDescent="0.25">
      <c r="A47" s="50" t="s">
        <v>58</v>
      </c>
      <c r="B47" s="50"/>
      <c r="C47" s="50"/>
      <c r="D47" s="50"/>
      <c r="E47" s="50"/>
      <c r="F47" s="50"/>
    </row>
    <row r="48" spans="1:6" x14ac:dyDescent="0.25">
      <c r="A48" s="35"/>
      <c r="B48" s="35"/>
      <c r="C48" s="35"/>
      <c r="D48" s="35"/>
      <c r="E48" s="35"/>
      <c r="F48" s="35"/>
    </row>
    <row r="49" spans="1:6" x14ac:dyDescent="0.25">
      <c r="A49" s="35"/>
      <c r="B49" s="35"/>
      <c r="C49" s="35"/>
      <c r="D49" s="35"/>
      <c r="E49" s="35"/>
      <c r="F49" s="35"/>
    </row>
    <row r="50" spans="1:6" x14ac:dyDescent="0.25">
      <c r="A50" s="35"/>
      <c r="B50" s="35"/>
      <c r="C50" s="35"/>
      <c r="D50" s="35"/>
      <c r="E50" s="35"/>
      <c r="F50" s="35"/>
    </row>
    <row r="51" spans="1:6" x14ac:dyDescent="0.25">
      <c r="A51" s="35"/>
      <c r="B51" s="35"/>
      <c r="C51" s="35"/>
      <c r="D51" s="35"/>
      <c r="E51" s="35"/>
      <c r="F51" s="35"/>
    </row>
    <row r="52" spans="1:6" x14ac:dyDescent="0.25">
      <c r="A52" s="35"/>
      <c r="B52" s="35"/>
      <c r="C52" s="35"/>
      <c r="D52" s="35"/>
      <c r="E52" s="35"/>
      <c r="F52" s="35"/>
    </row>
    <row r="53" spans="1:6" x14ac:dyDescent="0.25">
      <c r="A53" s="35"/>
      <c r="B53" s="35"/>
      <c r="C53" s="35"/>
      <c r="D53" s="35"/>
      <c r="E53" s="35"/>
      <c r="F53" s="35"/>
    </row>
    <row r="54" spans="1:6" x14ac:dyDescent="0.25">
      <c r="A54" s="35"/>
      <c r="B54" s="35"/>
      <c r="C54" s="35"/>
      <c r="D54" s="35"/>
      <c r="E54" s="35"/>
      <c r="F54" s="35"/>
    </row>
    <row r="55" spans="1:6" x14ac:dyDescent="0.25">
      <c r="A55" s="35"/>
      <c r="B55" s="35"/>
      <c r="C55" s="35"/>
      <c r="D55" s="35"/>
      <c r="E55" s="35"/>
      <c r="F55" s="35"/>
    </row>
    <row r="56" spans="1:6" x14ac:dyDescent="0.25">
      <c r="A56" s="35"/>
      <c r="B56" s="35"/>
      <c r="C56" s="35"/>
      <c r="D56" s="35"/>
      <c r="E56" s="35"/>
      <c r="F56" s="35"/>
    </row>
    <row r="57" spans="1:6" x14ac:dyDescent="0.25">
      <c r="A57" s="35"/>
      <c r="B57" s="35"/>
      <c r="C57" s="35"/>
      <c r="D57" s="35"/>
      <c r="E57" s="35"/>
      <c r="F57" s="35"/>
    </row>
    <row r="58" spans="1:6" x14ac:dyDescent="0.25">
      <c r="A58" s="35"/>
      <c r="B58" s="35"/>
      <c r="C58" s="35"/>
      <c r="D58" s="35"/>
      <c r="E58" s="35"/>
      <c r="F58" s="35"/>
    </row>
    <row r="59" spans="1:6" x14ac:dyDescent="0.25">
      <c r="A59" s="35"/>
      <c r="B59" s="35"/>
      <c r="C59" s="35"/>
      <c r="D59" s="35"/>
      <c r="E59" s="35"/>
      <c r="F59" s="35"/>
    </row>
    <row r="67" spans="1:6" ht="67.5" x14ac:dyDescent="0.25">
      <c r="A67" s="45" t="s">
        <v>19</v>
      </c>
      <c r="B67" s="45" t="s">
        <v>20</v>
      </c>
      <c r="C67" s="22" t="s">
        <v>21</v>
      </c>
      <c r="D67" s="22" t="s">
        <v>22</v>
      </c>
      <c r="E67" s="22" t="s">
        <v>23</v>
      </c>
      <c r="F67" s="45" t="s">
        <v>24</v>
      </c>
    </row>
    <row r="68" spans="1:6" x14ac:dyDescent="0.25">
      <c r="A68" s="45"/>
      <c r="B68" s="45"/>
      <c r="C68" s="23" t="s">
        <v>25</v>
      </c>
      <c r="D68" s="23" t="s">
        <v>26</v>
      </c>
      <c r="E68" s="23" t="s">
        <v>27</v>
      </c>
      <c r="F68" s="45"/>
    </row>
    <row r="69" spans="1:6" x14ac:dyDescent="0.25">
      <c r="A69" s="34"/>
      <c r="B69" s="45" t="s">
        <v>28</v>
      </c>
      <c r="C69" s="45"/>
      <c r="D69" s="45"/>
      <c r="E69" s="45"/>
      <c r="F69" s="45"/>
    </row>
    <row r="70" spans="1:6" ht="22.5" x14ac:dyDescent="0.25">
      <c r="A70" s="3" t="s">
        <v>29</v>
      </c>
      <c r="B70" s="24">
        <f>[1]!Tabela12[[#Totals],[Valores]]</f>
        <v>26370.9</v>
      </c>
      <c r="C70" s="25">
        <f>[1]!Tabela12[[#Totals],[Valores2]]</f>
        <v>3707.01</v>
      </c>
      <c r="D70" s="25">
        <f>[1]!Tabela12[[#Totals],[Valores3]]</f>
        <v>17832.36</v>
      </c>
      <c r="E70" s="25">
        <f t="shared" ref="E70:E86" si="1">C70+D70</f>
        <v>21539.370000000003</v>
      </c>
      <c r="F70" s="24">
        <f>[1]OUT!F97</f>
        <v>0</v>
      </c>
    </row>
    <row r="71" spans="1:6" ht="22.5" x14ac:dyDescent="0.25">
      <c r="A71" s="3" t="s">
        <v>30</v>
      </c>
      <c r="B71" s="26">
        <v>0</v>
      </c>
      <c r="C71" s="25">
        <v>0</v>
      </c>
      <c r="D71" s="25">
        <v>0</v>
      </c>
      <c r="E71" s="25">
        <f t="shared" si="1"/>
        <v>0</v>
      </c>
      <c r="F71" s="25">
        <v>0</v>
      </c>
    </row>
    <row r="72" spans="1:6" x14ac:dyDescent="0.25">
      <c r="A72" s="3" t="s">
        <v>31</v>
      </c>
      <c r="B72" s="25">
        <v>0</v>
      </c>
      <c r="C72" s="25">
        <v>0</v>
      </c>
      <c r="D72" s="25">
        <v>0</v>
      </c>
      <c r="E72" s="25">
        <f t="shared" si="1"/>
        <v>0</v>
      </c>
      <c r="F72" s="25">
        <v>0</v>
      </c>
    </row>
    <row r="73" spans="1:6" ht="22.5" x14ac:dyDescent="0.25">
      <c r="A73" s="3" t="s">
        <v>32</v>
      </c>
      <c r="B73" s="25">
        <f>[1]!Tabela121416[[#Totals],[Valores]]</f>
        <v>0</v>
      </c>
      <c r="C73" s="25">
        <f>[1]!Tabela121416[[#Totals],[Valores2]]</f>
        <v>0</v>
      </c>
      <c r="D73" s="25">
        <f>[1]!Tabela121416[[#Totals],[Valores3]]</f>
        <v>0</v>
      </c>
      <c r="E73" s="25">
        <f>[1]!Tabela121416[[#Totals],[Valores4]]</f>
        <v>0</v>
      </c>
      <c r="F73" s="25">
        <f>[1]!Tabela121416[[#Totals],[Valores5]]</f>
        <v>0</v>
      </c>
    </row>
    <row r="74" spans="1:6" ht="22.5" x14ac:dyDescent="0.25">
      <c r="A74" s="3" t="s">
        <v>33</v>
      </c>
      <c r="B74" s="25">
        <v>0</v>
      </c>
      <c r="C74" s="25">
        <v>0</v>
      </c>
      <c r="D74" s="25">
        <v>0</v>
      </c>
      <c r="E74" s="25">
        <f t="shared" si="1"/>
        <v>0</v>
      </c>
      <c r="F74" s="25">
        <v>0</v>
      </c>
    </row>
    <row r="75" spans="1:6" ht="22.5" x14ac:dyDescent="0.25">
      <c r="A75" s="3" t="s">
        <v>34</v>
      </c>
      <c r="B75" s="25">
        <v>0</v>
      </c>
      <c r="C75" s="25">
        <v>0</v>
      </c>
      <c r="D75" s="25">
        <v>0</v>
      </c>
      <c r="E75" s="25">
        <f t="shared" si="1"/>
        <v>0</v>
      </c>
      <c r="F75" s="25">
        <v>0</v>
      </c>
    </row>
    <row r="76" spans="1:6" ht="22.5" x14ac:dyDescent="0.25">
      <c r="A76" s="3" t="s">
        <v>35</v>
      </c>
      <c r="B76" s="25">
        <v>0</v>
      </c>
      <c r="C76" s="25">
        <v>0</v>
      </c>
      <c r="D76" s="25">
        <v>0</v>
      </c>
      <c r="E76" s="25">
        <f t="shared" si="1"/>
        <v>0</v>
      </c>
      <c r="F76" s="25">
        <v>0</v>
      </c>
    </row>
    <row r="77" spans="1:6" ht="22.5" x14ac:dyDescent="0.25">
      <c r="A77" s="3" t="s">
        <v>36</v>
      </c>
      <c r="B77" s="25">
        <v>0</v>
      </c>
      <c r="C77" s="25">
        <v>0</v>
      </c>
      <c r="D77" s="25">
        <v>0</v>
      </c>
      <c r="E77" s="25">
        <f t="shared" si="1"/>
        <v>0</v>
      </c>
      <c r="F77" s="25">
        <v>0</v>
      </c>
    </row>
    <row r="78" spans="1:6" x14ac:dyDescent="0.25">
      <c r="A78" s="3" t="s">
        <v>37</v>
      </c>
      <c r="B78" s="25">
        <v>0</v>
      </c>
      <c r="C78" s="25">
        <v>0</v>
      </c>
      <c r="D78" s="25">
        <v>0</v>
      </c>
      <c r="E78" s="25">
        <f t="shared" si="1"/>
        <v>0</v>
      </c>
      <c r="F78" s="25">
        <v>0</v>
      </c>
    </row>
    <row r="79" spans="1:6" x14ac:dyDescent="0.25">
      <c r="A79" s="3" t="s">
        <v>38</v>
      </c>
      <c r="B79" s="25">
        <v>0</v>
      </c>
      <c r="C79" s="25">
        <v>0</v>
      </c>
      <c r="D79" s="25">
        <v>0</v>
      </c>
      <c r="E79" s="25">
        <f t="shared" si="1"/>
        <v>0</v>
      </c>
      <c r="F79" s="25">
        <v>0</v>
      </c>
    </row>
    <row r="80" spans="1:6" ht="22.5" x14ac:dyDescent="0.25">
      <c r="A80" s="3" t="s">
        <v>39</v>
      </c>
      <c r="B80" s="25">
        <v>0</v>
      </c>
      <c r="C80" s="25">
        <v>0</v>
      </c>
      <c r="D80" s="25">
        <v>0</v>
      </c>
      <c r="E80" s="25">
        <f t="shared" si="1"/>
        <v>0</v>
      </c>
      <c r="F80" s="25">
        <v>0</v>
      </c>
    </row>
    <row r="81" spans="1:6" x14ac:dyDescent="0.25">
      <c r="A81" s="3" t="s">
        <v>40</v>
      </c>
      <c r="B81" s="25">
        <v>0</v>
      </c>
      <c r="C81" s="25">
        <v>0</v>
      </c>
      <c r="D81" s="25">
        <v>0</v>
      </c>
      <c r="E81" s="25">
        <f t="shared" si="1"/>
        <v>0</v>
      </c>
      <c r="F81" s="25">
        <v>0</v>
      </c>
    </row>
    <row r="82" spans="1:6" ht="22.5" x14ac:dyDescent="0.25">
      <c r="A82" s="3" t="s">
        <v>41</v>
      </c>
      <c r="B82" s="25">
        <v>0</v>
      </c>
      <c r="C82" s="25">
        <v>0</v>
      </c>
      <c r="D82" s="25">
        <v>0</v>
      </c>
      <c r="E82" s="25">
        <f t="shared" si="1"/>
        <v>0</v>
      </c>
      <c r="F82" s="25">
        <v>0</v>
      </c>
    </row>
    <row r="83" spans="1:6" x14ac:dyDescent="0.25">
      <c r="A83" s="3" t="s">
        <v>42</v>
      </c>
      <c r="B83" s="25">
        <v>0</v>
      </c>
      <c r="C83" s="25">
        <v>0</v>
      </c>
      <c r="D83" s="25">
        <v>0</v>
      </c>
      <c r="E83" s="25">
        <f t="shared" si="1"/>
        <v>0</v>
      </c>
      <c r="F83" s="25">
        <v>0</v>
      </c>
    </row>
    <row r="84" spans="1:6" ht="33.75" x14ac:dyDescent="0.25">
      <c r="A84" s="3" t="s">
        <v>43</v>
      </c>
      <c r="B84" s="27">
        <f>[1]!Tabela1214[[#Totals],[Valores]]</f>
        <v>159.43</v>
      </c>
      <c r="C84" s="25">
        <f>[1]!Tabela1214[[#Totals],[Valores2]]</f>
        <v>0</v>
      </c>
      <c r="D84" s="27">
        <f>[1]!Tabela1214[[#Totals],[Valores3]]</f>
        <v>159.43</v>
      </c>
      <c r="E84" s="27">
        <f t="shared" si="1"/>
        <v>159.43</v>
      </c>
      <c r="F84" s="27">
        <v>0</v>
      </c>
    </row>
    <row r="85" spans="1:6" x14ac:dyDescent="0.25">
      <c r="A85" s="3" t="s">
        <v>44</v>
      </c>
      <c r="B85" s="25">
        <v>0</v>
      </c>
      <c r="C85" s="25">
        <v>0</v>
      </c>
      <c r="D85" s="25">
        <v>0</v>
      </c>
      <c r="E85" s="25">
        <f t="shared" si="1"/>
        <v>0</v>
      </c>
      <c r="F85" s="25">
        <v>0</v>
      </c>
    </row>
    <row r="86" spans="1:6" x14ac:dyDescent="0.25">
      <c r="A86" s="28" t="s">
        <v>45</v>
      </c>
      <c r="B86" s="27">
        <f>SUM(B70:B85)</f>
        <v>26530.33</v>
      </c>
      <c r="C86" s="25">
        <f>SUM(C70:C85)</f>
        <v>3707.01</v>
      </c>
      <c r="D86" s="27">
        <f>SUM(D70:D85)</f>
        <v>17991.79</v>
      </c>
      <c r="E86" s="27">
        <f t="shared" si="1"/>
        <v>21698.800000000003</v>
      </c>
      <c r="F86" s="27">
        <f>SUM(F70:F85)</f>
        <v>0</v>
      </c>
    </row>
    <row r="87" spans="1:6" ht="124.15" customHeight="1" x14ac:dyDescent="0.25">
      <c r="A87" s="46" t="s">
        <v>46</v>
      </c>
      <c r="B87" s="47"/>
      <c r="C87" s="47"/>
      <c r="D87" s="47"/>
      <c r="E87" s="47"/>
      <c r="F87" s="47"/>
    </row>
    <row r="89" spans="1:6" x14ac:dyDescent="0.25">
      <c r="A89" s="45" t="s">
        <v>47</v>
      </c>
      <c r="B89" s="45"/>
      <c r="C89" s="45"/>
      <c r="D89" s="45"/>
      <c r="E89" s="45"/>
      <c r="F89" s="45"/>
    </row>
    <row r="90" spans="1:6" x14ac:dyDescent="0.25">
      <c r="A90" s="40" t="s">
        <v>48</v>
      </c>
      <c r="B90" s="40"/>
      <c r="C90" s="40"/>
      <c r="D90" s="40"/>
      <c r="E90" s="44">
        <f>E45</f>
        <v>60899.520000000004</v>
      </c>
      <c r="F90" s="44"/>
    </row>
    <row r="91" spans="1:6" x14ac:dyDescent="0.25">
      <c r="A91" s="40" t="s">
        <v>49</v>
      </c>
      <c r="B91" s="40"/>
      <c r="C91" s="40"/>
      <c r="D91" s="40"/>
      <c r="E91" s="44">
        <f>C86+D86</f>
        <v>21698.800000000003</v>
      </c>
      <c r="F91" s="44"/>
    </row>
    <row r="92" spans="1:6" x14ac:dyDescent="0.25">
      <c r="A92" s="40" t="s">
        <v>50</v>
      </c>
      <c r="B92" s="40"/>
      <c r="C92" s="40"/>
      <c r="D92" s="40"/>
      <c r="E92" s="41">
        <f>E90-E91</f>
        <v>39200.720000000001</v>
      </c>
      <c r="F92" s="41"/>
    </row>
    <row r="93" spans="1:6" x14ac:dyDescent="0.25">
      <c r="A93" s="40" t="s">
        <v>51</v>
      </c>
      <c r="B93" s="40"/>
      <c r="C93" s="40"/>
      <c r="D93" s="40"/>
      <c r="E93" s="41">
        <v>0</v>
      </c>
      <c r="F93" s="41"/>
    </row>
    <row r="94" spans="1:6" x14ac:dyDescent="0.25">
      <c r="A94" s="40" t="s">
        <v>52</v>
      </c>
      <c r="B94" s="40"/>
      <c r="C94" s="40"/>
      <c r="D94" s="40"/>
      <c r="E94" s="41">
        <f>E92-E93</f>
        <v>39200.720000000001</v>
      </c>
      <c r="F94" s="41"/>
    </row>
    <row r="117" spans="1:6" x14ac:dyDescent="0.25">
      <c r="A117" s="42" t="s">
        <v>53</v>
      </c>
      <c r="B117" s="42"/>
      <c r="C117" s="42"/>
      <c r="D117" s="42"/>
      <c r="E117" s="42"/>
      <c r="F117" s="42"/>
    </row>
    <row r="118" spans="1:6" x14ac:dyDescent="0.25">
      <c r="A118" s="42"/>
      <c r="B118" s="42"/>
      <c r="C118" s="42"/>
      <c r="D118" s="42"/>
      <c r="E118" s="42"/>
      <c r="F118" s="42"/>
    </row>
    <row r="119" spans="1:6" ht="14.45" customHeight="1" x14ac:dyDescent="0.25">
      <c r="A119" s="42"/>
      <c r="B119" s="42"/>
      <c r="C119" s="42"/>
      <c r="D119" s="42"/>
      <c r="E119" s="42"/>
      <c r="F119" s="42"/>
    </row>
    <row r="120" spans="1:6" x14ac:dyDescent="0.25">
      <c r="A120" s="42"/>
      <c r="B120" s="42"/>
      <c r="C120" s="42"/>
      <c r="D120" s="42"/>
      <c r="E120" s="42"/>
      <c r="F120" s="42"/>
    </row>
    <row r="121" spans="1:6" ht="14.45" customHeight="1" x14ac:dyDescent="0.25">
      <c r="A121" s="42"/>
      <c r="B121" s="42"/>
      <c r="C121" s="42"/>
      <c r="D121" s="42"/>
      <c r="E121" s="42"/>
      <c r="F121" s="42"/>
    </row>
    <row r="122" spans="1:6" x14ac:dyDescent="0.25">
      <c r="A122" s="42"/>
      <c r="B122" s="42"/>
      <c r="C122" s="42"/>
      <c r="D122" s="42"/>
      <c r="E122" s="42"/>
      <c r="F122" s="42"/>
    </row>
    <row r="123" spans="1:6" x14ac:dyDescent="0.25">
      <c r="A123" s="5"/>
      <c r="B123" s="5"/>
      <c r="C123" s="5"/>
      <c r="D123" s="5"/>
      <c r="E123" s="5"/>
      <c r="F123" s="5"/>
    </row>
    <row r="138" spans="1:6" x14ac:dyDescent="0.25">
      <c r="A138" s="43" t="s">
        <v>61</v>
      </c>
      <c r="B138" s="43"/>
      <c r="C138" s="43"/>
      <c r="D138" s="43"/>
      <c r="E138" s="43"/>
      <c r="F138" s="43"/>
    </row>
    <row r="139" spans="1:6" x14ac:dyDescent="0.25">
      <c r="A139" s="39"/>
      <c r="B139" s="39"/>
      <c r="C139" s="39"/>
      <c r="D139" s="39"/>
      <c r="E139" s="39"/>
      <c r="F139" s="39"/>
    </row>
    <row r="147" spans="1:6" x14ac:dyDescent="0.25">
      <c r="A147" s="29" t="s">
        <v>55</v>
      </c>
      <c r="B147" s="29"/>
      <c r="C147" s="29"/>
      <c r="D147" s="29"/>
      <c r="E147" s="29"/>
      <c r="F147" s="4"/>
    </row>
  </sheetData>
  <mergeCells count="37">
    <mergeCell ref="A40:D40"/>
    <mergeCell ref="A7:F7"/>
    <mergeCell ref="A9:F9"/>
    <mergeCell ref="A10:F10"/>
    <mergeCell ref="A11:F11"/>
    <mergeCell ref="A13:B13"/>
    <mergeCell ref="A14:B14"/>
    <mergeCell ref="A15:B15"/>
    <mergeCell ref="A16:B16"/>
    <mergeCell ref="A18:E18"/>
    <mergeCell ref="A38:D38"/>
    <mergeCell ref="A39:D39"/>
    <mergeCell ref="A89:F89"/>
    <mergeCell ref="A41:D41"/>
    <mergeCell ref="A42:D42"/>
    <mergeCell ref="A43:E43"/>
    <mergeCell ref="A44:D44"/>
    <mergeCell ref="A45:D45"/>
    <mergeCell ref="A47:F47"/>
    <mergeCell ref="A67:A68"/>
    <mergeCell ref="B67:B68"/>
    <mergeCell ref="F67:F68"/>
    <mergeCell ref="B69:F69"/>
    <mergeCell ref="A87:F87"/>
    <mergeCell ref="A90:D90"/>
    <mergeCell ref="E90:F90"/>
    <mergeCell ref="A91:D91"/>
    <mergeCell ref="E91:F91"/>
    <mergeCell ref="A92:D92"/>
    <mergeCell ref="E92:F92"/>
    <mergeCell ref="A139:F139"/>
    <mergeCell ref="A93:D93"/>
    <mergeCell ref="E93:F93"/>
    <mergeCell ref="A94:D94"/>
    <mergeCell ref="E94:F94"/>
    <mergeCell ref="A117:F122"/>
    <mergeCell ref="A138:F138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2022-06-06T18:40:55Z</dcterms:modified>
</cp:coreProperties>
</file>