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ação de Contas - Site\"/>
    </mc:Choice>
  </mc:AlternateContent>
  <xr:revisionPtr revIDLastSave="0" documentId="13_ncr:1_{AEFFB1DC-8F97-462E-9BA6-B8DCC6AD3E53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20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20" l="1"/>
  <c r="D86" i="20"/>
  <c r="C86" i="20"/>
  <c r="E86" i="20" s="1"/>
  <c r="B86" i="20"/>
  <c r="E85" i="20"/>
  <c r="E84" i="20"/>
  <c r="E83" i="20"/>
  <c r="E82" i="20"/>
  <c r="E81" i="20"/>
  <c r="E80" i="20"/>
  <c r="E79" i="20"/>
  <c r="E78" i="20"/>
  <c r="E77" i="20"/>
  <c r="E76" i="20"/>
  <c r="F75" i="20"/>
  <c r="E75" i="20"/>
  <c r="D75" i="20"/>
  <c r="C75" i="20"/>
  <c r="C88" i="20" s="1"/>
  <c r="B75" i="20"/>
  <c r="E74" i="20"/>
  <c r="E73" i="20"/>
  <c r="F72" i="20"/>
  <c r="F88" i="20" s="1"/>
  <c r="D72" i="20"/>
  <c r="E72" i="20" s="1"/>
  <c r="C72" i="20"/>
  <c r="B72" i="20"/>
  <c r="B88" i="20" s="1"/>
  <c r="E46" i="20"/>
  <c r="E43" i="20"/>
  <c r="E42" i="20"/>
  <c r="E40" i="20"/>
  <c r="E39" i="20"/>
  <c r="E44" i="20" s="1"/>
  <c r="E38" i="20"/>
  <c r="E37" i="20"/>
  <c r="E36" i="20"/>
  <c r="E35" i="20"/>
  <c r="E34" i="20"/>
  <c r="E33" i="20"/>
  <c r="E47" i="20" l="1"/>
  <c r="E92" i="20" s="1"/>
  <c r="D88" i="20"/>
  <c r="E88" i="20" s="1"/>
  <c r="E93" i="20" l="1"/>
  <c r="E94" i="20" s="1"/>
  <c r="E96" i="20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<sst xmlns="http://schemas.openxmlformats.org/spreadsheetml/2006/main" count="63" uniqueCount="62">
  <si>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</si>
  <si>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</si>
  <si>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</si>
  <si>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</si>
  <si>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</si>
  <si>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</si>
  <si>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</si>
  <si>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</si>
  <si>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</si>
  <si>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</si>
  <si>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</si>
  <si>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</si>
  <si>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</si>
  <si>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</si>
  <si>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</si>
  <si>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</si>
  <si>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</si>
  <si>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</si>
  <si>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</si>
  <si>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</si>
  <si>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</si>
  <si>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</si>
  <si>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</si>
  <si>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</si>
  <si>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</si>
  <si>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</si>
  <si>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</si>
  <si>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</si>
  <si>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</si>
  <si>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</si>
  <si>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</si>
  <si>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</si>
  <si>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</si>
  <si>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</si>
  <si>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</si>
  <si>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</si>
  <si>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</si>
  <si>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</si>
  <si>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</si>
  <si>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</si>
  <si>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</si>
  <si>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</si>
  <si>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</si>
  <si>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</si>
  <si>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</si>
  <si>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</si>
  <si>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</si>
  <si>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</si>
  <si>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</si>
  <si>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</si>
  <si>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</si>
  <si>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</si>
  <si>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</si>
  <si>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</si>
  <si>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</si>
  <si>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</si>
  <si>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</si>
  <si>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</si>
  <si>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</si>
  <si>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06/2022*</t>
  </si>
  <si>
    <t>MENSAL: JULHO</t>
  </si>
  <si>
    <t>Vinhedo-SP 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</si>
</sst>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right" vertical="center" wrapText="1"/>
    </xf>
    <xf numFmtId="1" fontId="12" fillId="4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9F67354-9672-46A2-858E-4963B3896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60</xdr:row>
      <xdr:rowOff>133350</xdr:rowOff>
    </xdr:from>
    <xdr:to>
      <xdr:col>5</xdr:col>
      <xdr:colOff>1000126</xdr:colOff>
      <xdr:row>67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CCDD18-08BE-4BD0-BF4B-95A8D3409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148</xdr:row>
      <xdr:rowOff>0</xdr:rowOff>
    </xdr:from>
    <xdr:to>
      <xdr:col>5</xdr:col>
      <xdr:colOff>828675</xdr:colOff>
      <xdr:row>148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AEF09E9-5DC5-4D13-B264-A3D5B69C34FE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103</xdr:row>
      <xdr:rowOff>171450</xdr:rowOff>
    </xdr:from>
    <xdr:to>
      <xdr:col>5</xdr:col>
      <xdr:colOff>971550</xdr:colOff>
      <xdr:row>110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0134A19-3273-4BF2-B842-8B2E5E88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8">
          <cell r="B28">
            <v>43806.95</v>
          </cell>
        </row>
        <row r="55">
          <cell r="B55">
            <v>446.88</v>
          </cell>
        </row>
        <row r="82">
          <cell r="B82">
            <v>644.75</v>
          </cell>
        </row>
        <row r="103">
          <cell r="F103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5796CD-D4A7-4587-A1D2-6D059E3E0F51}" name="Tabela9" displayName="Tabela9" ref="A19:E39" totalsRowShown="0" headerRowDxfId="8" dataDxfId="7" headerRowBorderDxfId="5" tableBorderDxfId="6">
  <autoFilter ref="A19:E39" xr:uid="{645796CD-D4A7-4587-A1D2-6D059E3E0F51}"/>
  <tableColumns count="5">
    <tableColumn id="1" xr3:uid="{DE165AA8-A346-45D3-BFCE-0DE13FCF519C}" name="DATA PREVISTA PARA O REPASSE (2)" dataDxfId="4"/>
    <tableColumn id="2" xr3:uid="{8EE9ADEA-EF4F-44FA-8FA4-EA44AFDD387C}" name="VALORES PREVISTOS (R$)" dataDxfId="3"/>
    <tableColumn id="3" xr3:uid="{1CC57257-829E-4053-8EC7-4938431256FA}" name="DATA DO REPASSE" dataDxfId="2"/>
    <tableColumn id="4" xr3:uid="{085AC186-20E2-454F-A103-454353ECE95C}" name="NÚMERO DO DOCUMENTO DE CRÉDITO" dataDxfId="1"/>
    <tableColumn id="5" xr3:uid="{F1FFE5C3-6628-436C-A0F2-64EA5E26D8E3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104C-88B7-4F3F-A8F5-9B7354A8878D}">
  <dimension ref="A7:F149"/>
  <sheetViews>
    <sheetView tabSelected="1" workbookViewId="0">
      <selection activeCell="I10" sqref="I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7" t="s">
        <v>60</v>
      </c>
      <c r="B7" s="58"/>
      <c r="C7" s="58"/>
      <c r="D7" s="58"/>
      <c r="E7" s="58"/>
      <c r="F7" s="59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60" t="s">
        <v>0</v>
      </c>
      <c r="B9" s="60"/>
      <c r="C9" s="60"/>
      <c r="D9" s="60"/>
      <c r="E9" s="60"/>
      <c r="F9" s="60"/>
    </row>
    <row r="10" spans="1:6" ht="147.6" customHeight="1" x14ac:dyDescent="0.25">
      <c r="A10" s="61" t="s">
        <v>56</v>
      </c>
      <c r="B10" s="62"/>
      <c r="C10" s="62"/>
      <c r="D10" s="62"/>
      <c r="E10" s="62"/>
      <c r="F10" s="62"/>
    </row>
    <row r="11" spans="1:6" x14ac:dyDescent="0.25">
      <c r="A11" s="63"/>
      <c r="B11" s="63"/>
      <c r="C11" s="63"/>
      <c r="D11" s="63"/>
      <c r="E11" s="63"/>
      <c r="F11" s="63"/>
    </row>
    <row r="12" spans="1:6" x14ac:dyDescent="0.25">
      <c r="A12" s="35"/>
      <c r="B12" s="35"/>
      <c r="C12" s="35"/>
      <c r="D12" s="35"/>
      <c r="E12" s="35"/>
      <c r="F12" s="35"/>
    </row>
    <row r="13" spans="1:6" x14ac:dyDescent="0.25">
      <c r="A13" s="64" t="s">
        <v>1</v>
      </c>
      <c r="B13" s="64"/>
      <c r="C13" s="36" t="s">
        <v>2</v>
      </c>
      <c r="D13" s="36" t="s">
        <v>3</v>
      </c>
      <c r="E13" s="36" t="s">
        <v>4</v>
      </c>
    </row>
    <row r="14" spans="1:6" ht="19.149999999999999" customHeight="1" x14ac:dyDescent="0.25">
      <c r="A14" s="65" t="s">
        <v>54</v>
      </c>
      <c r="B14" s="66"/>
      <c r="C14" s="1" t="s">
        <v>59</v>
      </c>
      <c r="D14" s="6" t="s">
        <v>57</v>
      </c>
      <c r="E14" s="2">
        <v>325067.18</v>
      </c>
    </row>
    <row r="15" spans="1:6" x14ac:dyDescent="0.25">
      <c r="A15" s="48" t="s">
        <v>5</v>
      </c>
      <c r="B15" s="48"/>
      <c r="C15" s="6"/>
      <c r="D15" s="6"/>
      <c r="E15" s="2"/>
    </row>
    <row r="16" spans="1:6" x14ac:dyDescent="0.25">
      <c r="A16" s="48" t="s">
        <v>5</v>
      </c>
      <c r="B16" s="48"/>
      <c r="C16" s="6"/>
      <c r="D16" s="6"/>
      <c r="E16" s="2"/>
    </row>
    <row r="18" spans="1:5" ht="19.149999999999999" customHeight="1" x14ac:dyDescent="0.25">
      <c r="A18" s="51" t="s">
        <v>6</v>
      </c>
      <c r="B18" s="52"/>
      <c r="C18" s="52"/>
      <c r="D18" s="52"/>
      <c r="E18" s="53"/>
    </row>
    <row r="19" spans="1:5" ht="28.15" customHeight="1" x14ac:dyDescent="0.25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25">
      <c r="A32" s="11">
        <v>44550</v>
      </c>
      <c r="B32" s="15">
        <v>25555.62</v>
      </c>
      <c r="C32" s="11">
        <v>44547</v>
      </c>
      <c r="D32" s="30">
        <v>171132</v>
      </c>
      <c r="E32" s="16">
        <v>25555.62</v>
      </c>
    </row>
    <row r="33" spans="1:5" hidden="1" x14ac:dyDescent="0.25">
      <c r="A33" s="18">
        <v>44612</v>
      </c>
      <c r="B33" s="31">
        <v>27088.93</v>
      </c>
      <c r="C33" s="32">
        <v>44613</v>
      </c>
      <c r="D33" s="33">
        <v>21115.41</v>
      </c>
      <c r="E33" s="16">
        <f>Tabela9[[#This Row],[VALORES PREVISTOS (R$)]]</f>
        <v>27088.93</v>
      </c>
    </row>
    <row r="34" spans="1:5" hidden="1" x14ac:dyDescent="0.25">
      <c r="A34" s="18">
        <v>44640</v>
      </c>
      <c r="B34" s="31">
        <v>27088.93</v>
      </c>
      <c r="C34" s="32">
        <v>44641</v>
      </c>
      <c r="D34" s="33">
        <v>221149</v>
      </c>
      <c r="E34" s="16">
        <f>Tabela9[[#This Row],[VALORES PREVISTOS (R$)]]</f>
        <v>27088.93</v>
      </c>
    </row>
    <row r="35" spans="1:5" hidden="1" x14ac:dyDescent="0.25">
      <c r="A35" s="18">
        <v>44671</v>
      </c>
      <c r="B35" s="31">
        <v>27088.93</v>
      </c>
      <c r="C35" s="32">
        <v>44670</v>
      </c>
      <c r="D35" s="33">
        <v>191418</v>
      </c>
      <c r="E35" s="16">
        <f>Tabela9[[#This Row],[VALORES PREVISTOS (R$)]]</f>
        <v>27088.93</v>
      </c>
    </row>
    <row r="36" spans="1:5" hidden="1" x14ac:dyDescent="0.25">
      <c r="A36" s="18">
        <v>44701</v>
      </c>
      <c r="B36" s="31">
        <v>27088.93</v>
      </c>
      <c r="C36" s="32">
        <v>44701</v>
      </c>
      <c r="D36" s="34">
        <v>201412</v>
      </c>
      <c r="E36" s="16">
        <f>Tabela9[[#This Row],[VALORES PREVISTOS (R$)]]</f>
        <v>27088.93</v>
      </c>
    </row>
    <row r="37" spans="1:5" hidden="1" x14ac:dyDescent="0.25">
      <c r="A37" s="18">
        <v>44732</v>
      </c>
      <c r="B37" s="31">
        <v>27088.93</v>
      </c>
      <c r="C37" s="32">
        <v>44732</v>
      </c>
      <c r="D37" s="34">
        <v>201059</v>
      </c>
      <c r="E37" s="16">
        <f>Tabela9[[#This Row],[VALORES PREVISTOS (R$)]]</f>
        <v>27088.93</v>
      </c>
    </row>
    <row r="38" spans="1:5" x14ac:dyDescent="0.25">
      <c r="A38" s="18">
        <v>44762</v>
      </c>
      <c r="B38" s="31">
        <v>27088.93</v>
      </c>
      <c r="C38" s="32">
        <v>44755</v>
      </c>
      <c r="D38" s="34">
        <v>131345</v>
      </c>
      <c r="E38" s="16">
        <f>Tabela9[[#This Row],[VALORES PREVISTOS (R$)]]</f>
        <v>27088.93</v>
      </c>
    </row>
    <row r="39" spans="1:5" x14ac:dyDescent="0.25">
      <c r="A39" s="18"/>
      <c r="B39" s="19"/>
      <c r="C39" s="19"/>
      <c r="D39" s="19"/>
      <c r="E39" s="17">
        <f>SUBTOTAL(109,E20:E38)</f>
        <v>27088.93</v>
      </c>
    </row>
    <row r="40" spans="1:5" ht="19.149999999999999" customHeight="1" x14ac:dyDescent="0.25">
      <c r="A40" s="54" t="s">
        <v>12</v>
      </c>
      <c r="B40" s="55"/>
      <c r="C40" s="55"/>
      <c r="D40" s="56"/>
      <c r="E40" s="17">
        <f>[1]OUT!B28</f>
        <v>43806.95</v>
      </c>
    </row>
    <row r="41" spans="1:5" x14ac:dyDescent="0.25">
      <c r="A41" s="48" t="s">
        <v>13</v>
      </c>
      <c r="B41" s="48"/>
      <c r="C41" s="48"/>
      <c r="D41" s="48"/>
      <c r="E41" s="17">
        <v>0</v>
      </c>
    </row>
    <row r="42" spans="1:5" ht="14.45" customHeight="1" x14ac:dyDescent="0.25">
      <c r="A42" s="48" t="s">
        <v>14</v>
      </c>
      <c r="B42" s="48"/>
      <c r="C42" s="48"/>
      <c r="D42" s="48"/>
      <c r="E42" s="17">
        <f>[1]OUT!B55</f>
        <v>446.88</v>
      </c>
    </row>
    <row r="43" spans="1:5" ht="14.45" customHeight="1" x14ac:dyDescent="0.25">
      <c r="A43" s="48" t="s">
        <v>15</v>
      </c>
      <c r="B43" s="48"/>
      <c r="C43" s="48"/>
      <c r="D43" s="48"/>
      <c r="E43" s="17">
        <f t="shared" ref="E43" si="0">B70</f>
        <v>0</v>
      </c>
    </row>
    <row r="44" spans="1:5" ht="14.45" customHeight="1" x14ac:dyDescent="0.25">
      <c r="A44" s="48" t="s">
        <v>16</v>
      </c>
      <c r="B44" s="48"/>
      <c r="C44" s="48"/>
      <c r="D44" s="48"/>
      <c r="E44" s="17">
        <f>SUM(E39:E43)</f>
        <v>71342.760000000009</v>
      </c>
    </row>
    <row r="45" spans="1:5" x14ac:dyDescent="0.25">
      <c r="A45" s="49"/>
      <c r="B45" s="49"/>
      <c r="C45" s="49"/>
      <c r="D45" s="49"/>
      <c r="E45" s="49"/>
    </row>
    <row r="46" spans="1:5" ht="14.45" customHeight="1" x14ac:dyDescent="0.25">
      <c r="A46" s="48" t="s">
        <v>17</v>
      </c>
      <c r="B46" s="48"/>
      <c r="C46" s="48"/>
      <c r="D46" s="48"/>
      <c r="E46" s="17">
        <f>[1]OUT!B82</f>
        <v>644.75</v>
      </c>
    </row>
    <row r="47" spans="1:5" ht="14.45" customHeight="1" x14ac:dyDescent="0.25">
      <c r="A47" s="48" t="s">
        <v>18</v>
      </c>
      <c r="B47" s="48"/>
      <c r="C47" s="48"/>
      <c r="D47" s="48"/>
      <c r="E47" s="17">
        <f>E46+E44</f>
        <v>71987.510000000009</v>
      </c>
    </row>
    <row r="48" spans="1:5" ht="14.45" customHeight="1" x14ac:dyDescent="0.25">
      <c r="A48" s="20"/>
      <c r="B48" s="20"/>
      <c r="C48" s="20"/>
      <c r="D48" s="20"/>
      <c r="E48" s="21"/>
    </row>
    <row r="49" spans="1:6" ht="55.9" customHeight="1" x14ac:dyDescent="0.25">
      <c r="A49" s="50" t="s">
        <v>58</v>
      </c>
      <c r="B49" s="50"/>
      <c r="C49" s="50"/>
      <c r="D49" s="50"/>
      <c r="E49" s="50"/>
      <c r="F49" s="50"/>
    </row>
    <row r="50" spans="1:6" x14ac:dyDescent="0.25">
      <c r="A50" s="38"/>
      <c r="B50" s="38"/>
      <c r="C50" s="38"/>
      <c r="D50" s="38"/>
      <c r="E50" s="38"/>
      <c r="F50" s="38"/>
    </row>
    <row r="51" spans="1:6" x14ac:dyDescent="0.25">
      <c r="A51" s="38"/>
      <c r="B51" s="38"/>
      <c r="C51" s="38"/>
      <c r="D51" s="38"/>
      <c r="E51" s="38"/>
      <c r="F51" s="38"/>
    </row>
    <row r="52" spans="1:6" x14ac:dyDescent="0.25">
      <c r="A52" s="38"/>
      <c r="B52" s="38"/>
      <c r="C52" s="38"/>
      <c r="D52" s="38"/>
      <c r="E52" s="38"/>
      <c r="F52" s="38"/>
    </row>
    <row r="53" spans="1:6" x14ac:dyDescent="0.25">
      <c r="A53" s="38"/>
      <c r="B53" s="38"/>
      <c r="C53" s="38"/>
      <c r="D53" s="38"/>
      <c r="E53" s="38"/>
      <c r="F53" s="38"/>
    </row>
    <row r="54" spans="1:6" x14ac:dyDescent="0.25">
      <c r="A54" s="38"/>
      <c r="B54" s="38"/>
      <c r="C54" s="38"/>
      <c r="D54" s="38"/>
      <c r="E54" s="38"/>
      <c r="F54" s="38"/>
    </row>
    <row r="55" spans="1:6" x14ac:dyDescent="0.25">
      <c r="A55" s="38"/>
      <c r="B55" s="38"/>
      <c r="C55" s="38"/>
      <c r="D55" s="38"/>
      <c r="E55" s="38"/>
      <c r="F55" s="38"/>
    </row>
    <row r="56" spans="1:6" x14ac:dyDescent="0.25">
      <c r="A56" s="38"/>
      <c r="B56" s="38"/>
      <c r="C56" s="38"/>
      <c r="D56" s="38"/>
      <c r="E56" s="38"/>
      <c r="F56" s="38"/>
    </row>
    <row r="57" spans="1:6" x14ac:dyDescent="0.25">
      <c r="A57" s="38"/>
      <c r="B57" s="38"/>
      <c r="C57" s="38"/>
      <c r="D57" s="38"/>
      <c r="E57" s="38"/>
      <c r="F57" s="38"/>
    </row>
    <row r="58" spans="1:6" x14ac:dyDescent="0.25">
      <c r="A58" s="38"/>
      <c r="B58" s="38"/>
      <c r="C58" s="38"/>
      <c r="D58" s="38"/>
      <c r="E58" s="38"/>
      <c r="F58" s="38"/>
    </row>
    <row r="59" spans="1:6" x14ac:dyDescent="0.25">
      <c r="A59" s="38"/>
      <c r="B59" s="38"/>
      <c r="C59" s="38"/>
      <c r="D59" s="38"/>
      <c r="E59" s="38"/>
      <c r="F59" s="38"/>
    </row>
    <row r="60" spans="1:6" x14ac:dyDescent="0.25">
      <c r="A60" s="38"/>
      <c r="B60" s="38"/>
      <c r="C60" s="38"/>
      <c r="D60" s="38"/>
      <c r="E60" s="38"/>
      <c r="F60" s="38"/>
    </row>
    <row r="61" spans="1:6" x14ac:dyDescent="0.25">
      <c r="A61" s="38"/>
      <c r="B61" s="38"/>
      <c r="C61" s="38"/>
      <c r="D61" s="38"/>
      <c r="E61" s="38"/>
      <c r="F61" s="38"/>
    </row>
    <row r="69" spans="1:6" ht="67.5" x14ac:dyDescent="0.25">
      <c r="A69" s="45" t="s">
        <v>19</v>
      </c>
      <c r="B69" s="45" t="s">
        <v>20</v>
      </c>
      <c r="C69" s="22" t="s">
        <v>21</v>
      </c>
      <c r="D69" s="22" t="s">
        <v>22</v>
      </c>
      <c r="E69" s="22" t="s">
        <v>23</v>
      </c>
      <c r="F69" s="45" t="s">
        <v>24</v>
      </c>
    </row>
    <row r="70" spans="1:6" x14ac:dyDescent="0.25">
      <c r="A70" s="45"/>
      <c r="B70" s="45"/>
      <c r="C70" s="23" t="s">
        <v>25</v>
      </c>
      <c r="D70" s="23" t="s">
        <v>26</v>
      </c>
      <c r="E70" s="23" t="s">
        <v>27</v>
      </c>
      <c r="F70" s="45"/>
    </row>
    <row r="71" spans="1:6" x14ac:dyDescent="0.25">
      <c r="A71" s="37"/>
      <c r="B71" s="45" t="s">
        <v>28</v>
      </c>
      <c r="C71" s="45"/>
      <c r="D71" s="45"/>
      <c r="E71" s="45"/>
      <c r="F71" s="45"/>
    </row>
    <row r="72" spans="1:6" ht="22.5" x14ac:dyDescent="0.25">
      <c r="A72" s="3" t="s">
        <v>29</v>
      </c>
      <c r="B72" s="24">
        <f>[1]!Tabela12[[#Totals],[Valores]]</f>
        <v>29538.92</v>
      </c>
      <c r="C72" s="25">
        <f>[1]!Tabela12[[#Totals],[Valores2]]</f>
        <v>4326.1099999999997</v>
      </c>
      <c r="D72" s="25">
        <f>[1]!Tabela12[[#Totals],[Valores3]]</f>
        <v>20874.689999999999</v>
      </c>
      <c r="E72" s="25">
        <f t="shared" ref="E72:E88" si="1">C72+D72</f>
        <v>25200.799999999999</v>
      </c>
      <c r="F72" s="24">
        <f>[1]OUT!F103</f>
        <v>0</v>
      </c>
    </row>
    <row r="73" spans="1:6" ht="22.5" x14ac:dyDescent="0.25">
      <c r="A73" s="3" t="s">
        <v>30</v>
      </c>
      <c r="B73" s="26">
        <v>0</v>
      </c>
      <c r="C73" s="25">
        <v>0</v>
      </c>
      <c r="D73" s="25">
        <v>0</v>
      </c>
      <c r="E73" s="25">
        <f t="shared" si="1"/>
        <v>0</v>
      </c>
      <c r="F73" s="25">
        <v>0</v>
      </c>
    </row>
    <row r="74" spans="1:6" x14ac:dyDescent="0.25">
      <c r="A74" s="3" t="s">
        <v>31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ht="22.5" x14ac:dyDescent="0.25">
      <c r="A75" s="3" t="s">
        <v>32</v>
      </c>
      <c r="B75" s="25">
        <f>[1]!Tabela121416[[#Totals],[Valores]]</f>
        <v>4528.3500000000004</v>
      </c>
      <c r="C75" s="25">
        <f>[1]!Tabela121416[[#Totals],[Valores2]]</f>
        <v>0</v>
      </c>
      <c r="D75" s="25">
        <f>[1]!Tabela121416[[#Totals],[Valores3]]</f>
        <v>4528.3500000000004</v>
      </c>
      <c r="E75" s="25">
        <f>[1]!Tabela121416[[#Totals],[Valores4]]</f>
        <v>4528.3500000000004</v>
      </c>
      <c r="F75" s="25">
        <f>[1]!Tabela121416[[#Totals],[Valores5]]</f>
        <v>0</v>
      </c>
    </row>
    <row r="76" spans="1:6" ht="22.5" x14ac:dyDescent="0.25">
      <c r="A76" s="3" t="s">
        <v>33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ht="22.5" x14ac:dyDescent="0.25">
      <c r="A77" s="3" t="s">
        <v>34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ht="22.5" x14ac:dyDescent="0.25">
      <c r="A78" s="3" t="s">
        <v>35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ht="22.5" x14ac:dyDescent="0.25">
      <c r="A79" s="3" t="s">
        <v>36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x14ac:dyDescent="0.25">
      <c r="A80" s="3" t="s">
        <v>37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x14ac:dyDescent="0.25">
      <c r="A81" s="3" t="s">
        <v>38</v>
      </c>
      <c r="B81" s="25">
        <v>0</v>
      </c>
      <c r="C81" s="25">
        <v>0</v>
      </c>
      <c r="D81" s="25">
        <v>0</v>
      </c>
      <c r="E81" s="25">
        <f t="shared" si="1"/>
        <v>0</v>
      </c>
      <c r="F81" s="25">
        <v>0</v>
      </c>
    </row>
    <row r="82" spans="1:6" ht="22.5" x14ac:dyDescent="0.25">
      <c r="A82" s="3" t="s">
        <v>39</v>
      </c>
      <c r="B82" s="25">
        <v>0</v>
      </c>
      <c r="C82" s="25">
        <v>0</v>
      </c>
      <c r="D82" s="25">
        <v>0</v>
      </c>
      <c r="E82" s="25">
        <f t="shared" si="1"/>
        <v>0</v>
      </c>
      <c r="F82" s="25">
        <v>0</v>
      </c>
    </row>
    <row r="83" spans="1:6" x14ac:dyDescent="0.25">
      <c r="A83" s="3" t="s">
        <v>40</v>
      </c>
      <c r="B83" s="25">
        <v>0</v>
      </c>
      <c r="C83" s="25">
        <v>0</v>
      </c>
      <c r="D83" s="25">
        <v>0</v>
      </c>
      <c r="E83" s="25">
        <f t="shared" si="1"/>
        <v>0</v>
      </c>
      <c r="F83" s="25">
        <v>0</v>
      </c>
    </row>
    <row r="84" spans="1:6" ht="22.5" x14ac:dyDescent="0.25">
      <c r="A84" s="3" t="s">
        <v>41</v>
      </c>
      <c r="B84" s="25">
        <v>0</v>
      </c>
      <c r="C84" s="25">
        <v>0</v>
      </c>
      <c r="D84" s="25">
        <v>0</v>
      </c>
      <c r="E84" s="25">
        <f t="shared" si="1"/>
        <v>0</v>
      </c>
      <c r="F84" s="25">
        <v>0</v>
      </c>
    </row>
    <row r="85" spans="1:6" x14ac:dyDescent="0.25">
      <c r="A85" s="3" t="s">
        <v>42</v>
      </c>
      <c r="B85" s="25">
        <v>0</v>
      </c>
      <c r="C85" s="25">
        <v>0</v>
      </c>
      <c r="D85" s="25">
        <v>0</v>
      </c>
      <c r="E85" s="25">
        <f t="shared" si="1"/>
        <v>0</v>
      </c>
      <c r="F85" s="25">
        <v>0</v>
      </c>
    </row>
    <row r="86" spans="1:6" ht="33.75" x14ac:dyDescent="0.25">
      <c r="A86" s="3" t="s">
        <v>43</v>
      </c>
      <c r="B86" s="27">
        <f>[1]!Tabela1214[[#Totals],[Valores]]</f>
        <v>163.61000000000001</v>
      </c>
      <c r="C86" s="25">
        <f>[1]!Tabela1214[[#Totals],[Valores2]]</f>
        <v>0</v>
      </c>
      <c r="D86" s="27">
        <f>[1]!Tabela1214[[#Totals],[Valores3]]</f>
        <v>163.61000000000001</v>
      </c>
      <c r="E86" s="27">
        <f t="shared" si="1"/>
        <v>163.61000000000001</v>
      </c>
      <c r="F86" s="27">
        <v>0</v>
      </c>
    </row>
    <row r="87" spans="1:6" x14ac:dyDescent="0.25">
      <c r="A87" s="3" t="s">
        <v>44</v>
      </c>
      <c r="B87" s="25">
        <v>0</v>
      </c>
      <c r="C87" s="25">
        <v>0</v>
      </c>
      <c r="D87" s="25">
        <v>0</v>
      </c>
      <c r="E87" s="25">
        <f t="shared" si="1"/>
        <v>0</v>
      </c>
      <c r="F87" s="25">
        <v>0</v>
      </c>
    </row>
    <row r="88" spans="1:6" x14ac:dyDescent="0.25">
      <c r="A88" s="28" t="s">
        <v>45</v>
      </c>
      <c r="B88" s="27">
        <f>SUM(B72:B87)</f>
        <v>34230.879999999997</v>
      </c>
      <c r="C88" s="25">
        <f>SUM(C72:C87)</f>
        <v>4326.1099999999997</v>
      </c>
      <c r="D88" s="27">
        <f>SUM(D72:D87)</f>
        <v>25566.65</v>
      </c>
      <c r="E88" s="27">
        <f t="shared" si="1"/>
        <v>29892.760000000002</v>
      </c>
      <c r="F88" s="27">
        <f>SUM(F72:F87)</f>
        <v>0</v>
      </c>
    </row>
    <row r="89" spans="1:6" ht="124.15" customHeight="1" x14ac:dyDescent="0.25">
      <c r="A89" s="46" t="s">
        <v>46</v>
      </c>
      <c r="B89" s="47"/>
      <c r="C89" s="47"/>
      <c r="D89" s="47"/>
      <c r="E89" s="47"/>
      <c r="F89" s="47"/>
    </row>
    <row r="91" spans="1:6" x14ac:dyDescent="0.25">
      <c r="A91" s="45" t="s">
        <v>47</v>
      </c>
      <c r="B91" s="45"/>
      <c r="C91" s="45"/>
      <c r="D91" s="45"/>
      <c r="E91" s="45"/>
      <c r="F91" s="45"/>
    </row>
    <row r="92" spans="1:6" x14ac:dyDescent="0.25">
      <c r="A92" s="40" t="s">
        <v>48</v>
      </c>
      <c r="B92" s="40"/>
      <c r="C92" s="40"/>
      <c r="D92" s="40"/>
      <c r="E92" s="44">
        <f>E47</f>
        <v>71987.510000000009</v>
      </c>
      <c r="F92" s="44"/>
    </row>
    <row r="93" spans="1:6" x14ac:dyDescent="0.25">
      <c r="A93" s="40" t="s">
        <v>49</v>
      </c>
      <c r="B93" s="40"/>
      <c r="C93" s="40"/>
      <c r="D93" s="40"/>
      <c r="E93" s="44">
        <f>C88+D88</f>
        <v>29892.760000000002</v>
      </c>
      <c r="F93" s="44"/>
    </row>
    <row r="94" spans="1:6" x14ac:dyDescent="0.25">
      <c r="A94" s="40" t="s">
        <v>50</v>
      </c>
      <c r="B94" s="40"/>
      <c r="C94" s="40"/>
      <c r="D94" s="40"/>
      <c r="E94" s="41">
        <f>E92-E93</f>
        <v>42094.750000000007</v>
      </c>
      <c r="F94" s="41"/>
    </row>
    <row r="95" spans="1:6" x14ac:dyDescent="0.25">
      <c r="A95" s="40" t="s">
        <v>51</v>
      </c>
      <c r="B95" s="40"/>
      <c r="C95" s="40"/>
      <c r="D95" s="40"/>
      <c r="E95" s="41">
        <v>0</v>
      </c>
      <c r="F95" s="41"/>
    </row>
    <row r="96" spans="1:6" x14ac:dyDescent="0.25">
      <c r="A96" s="40" t="s">
        <v>52</v>
      </c>
      <c r="B96" s="40"/>
      <c r="C96" s="40"/>
      <c r="D96" s="40"/>
      <c r="E96" s="41">
        <f>E94-E95</f>
        <v>42094.750000000007</v>
      </c>
      <c r="F96" s="41"/>
    </row>
    <row r="119" spans="1:6" x14ac:dyDescent="0.25">
      <c r="A119" s="42" t="s">
        <v>53</v>
      </c>
      <c r="B119" s="42"/>
      <c r="C119" s="42"/>
      <c r="D119" s="42"/>
      <c r="E119" s="42"/>
      <c r="F119" s="42"/>
    </row>
    <row r="120" spans="1:6" x14ac:dyDescent="0.25">
      <c r="A120" s="42"/>
      <c r="B120" s="42"/>
      <c r="C120" s="42"/>
      <c r="D120" s="42"/>
      <c r="E120" s="42"/>
      <c r="F120" s="42"/>
    </row>
    <row r="121" spans="1:6" ht="14.45" customHeight="1" x14ac:dyDescent="0.25">
      <c r="A121" s="42"/>
      <c r="B121" s="42"/>
      <c r="C121" s="42"/>
      <c r="D121" s="42"/>
      <c r="E121" s="42"/>
      <c r="F121" s="42"/>
    </row>
    <row r="122" spans="1:6" x14ac:dyDescent="0.25">
      <c r="A122" s="42"/>
      <c r="B122" s="42"/>
      <c r="C122" s="42"/>
      <c r="D122" s="42"/>
      <c r="E122" s="42"/>
      <c r="F122" s="42"/>
    </row>
    <row r="123" spans="1:6" ht="14.45" customHeight="1" x14ac:dyDescent="0.25">
      <c r="A123" s="42"/>
      <c r="B123" s="42"/>
      <c r="C123" s="42"/>
      <c r="D123" s="42"/>
      <c r="E123" s="42"/>
      <c r="F123" s="42"/>
    </row>
    <row r="124" spans="1:6" x14ac:dyDescent="0.25">
      <c r="A124" s="42"/>
      <c r="B124" s="42"/>
      <c r="C124" s="42"/>
      <c r="D124" s="42"/>
      <c r="E124" s="42"/>
      <c r="F124" s="42"/>
    </row>
    <row r="125" spans="1:6" x14ac:dyDescent="0.25">
      <c r="A125" s="5"/>
      <c r="B125" s="5"/>
      <c r="C125" s="5"/>
      <c r="D125" s="5"/>
      <c r="E125" s="5"/>
      <c r="F125" s="5"/>
    </row>
    <row r="140" spans="1:6" x14ac:dyDescent="0.25">
      <c r="A140" s="43" t="s">
        <v>61</v>
      </c>
      <c r="B140" s="43"/>
      <c r="C140" s="43"/>
      <c r="D140" s="43"/>
      <c r="E140" s="43"/>
      <c r="F140" s="43"/>
    </row>
    <row r="141" spans="1:6" x14ac:dyDescent="0.25">
      <c r="A141" s="39"/>
      <c r="B141" s="39"/>
      <c r="C141" s="39"/>
      <c r="D141" s="39"/>
      <c r="E141" s="39"/>
      <c r="F141" s="39"/>
    </row>
    <row r="149" spans="1:6" x14ac:dyDescent="0.25">
      <c r="A149" s="29" t="s">
        <v>55</v>
      </c>
      <c r="B149" s="29"/>
      <c r="C149" s="29"/>
      <c r="D149" s="29"/>
      <c r="E149" s="29"/>
      <c r="F149" s="4"/>
    </row>
  </sheetData>
  <mergeCells count="37">
    <mergeCell ref="A141:F141"/>
    <mergeCell ref="A95:D95"/>
    <mergeCell ref="E95:F95"/>
    <mergeCell ref="A96:D96"/>
    <mergeCell ref="E96:F96"/>
    <mergeCell ref="A119:F124"/>
    <mergeCell ref="A140:F140"/>
    <mergeCell ref="A92:D92"/>
    <mergeCell ref="E92:F92"/>
    <mergeCell ref="A93:D93"/>
    <mergeCell ref="E93:F93"/>
    <mergeCell ref="A94:D94"/>
    <mergeCell ref="E94:F94"/>
    <mergeCell ref="A69:A70"/>
    <mergeCell ref="B69:B70"/>
    <mergeCell ref="F69:F70"/>
    <mergeCell ref="B71:F71"/>
    <mergeCell ref="A89:F89"/>
    <mergeCell ref="A91:F91"/>
    <mergeCell ref="A43:D43"/>
    <mergeCell ref="A44:D44"/>
    <mergeCell ref="A45:E45"/>
    <mergeCell ref="A46:D46"/>
    <mergeCell ref="A47:D47"/>
    <mergeCell ref="A49:F49"/>
    <mergeCell ref="A15:B15"/>
    <mergeCell ref="A16:B16"/>
    <mergeCell ref="A18:E18"/>
    <mergeCell ref="A40:D40"/>
    <mergeCell ref="A41:D41"/>
    <mergeCell ref="A42:D42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2022-08-02T17:12:46Z</dcterms:modified>
</cp:coreProperties>
</file>