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ALISTA\Prestação de Contas - Site\"/>
    </mc:Choice>
  </mc:AlternateContent>
  <xr:revisionPtr revIDLastSave="0" documentId="13_ncr:1_{95F8D78C-E237-4362-BC77-932B13D5A756}" xr6:coauthVersionLast="47" xr6:coauthVersionMax="47" xr10:uidLastSave="{00000000-0000-0000-0000-000000000000}"/>
  <bookViews>
    <workbookView xWindow="-108" yWindow="-108" windowWidth="23256" windowHeight="12456" xr2:uid="{DD51AE8C-19F7-48A9-AAE5-6AF753F49EB9}"/>
  </bookViews>
  <sheets>
    <sheet name="Planilha2" sheetId="2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22" l="1"/>
  <c r="D88" i="22"/>
  <c r="E88" i="22" s="1"/>
  <c r="C88" i="22"/>
  <c r="B88" i="22"/>
  <c r="E87" i="22"/>
  <c r="E86" i="22"/>
  <c r="E85" i="22"/>
  <c r="E84" i="22"/>
  <c r="E83" i="22"/>
  <c r="E82" i="22"/>
  <c r="E81" i="22"/>
  <c r="E80" i="22"/>
  <c r="E79" i="22"/>
  <c r="E78" i="22"/>
  <c r="F77" i="22"/>
  <c r="E77" i="22"/>
  <c r="D77" i="22"/>
  <c r="D90" i="22" s="1"/>
  <c r="C77" i="22"/>
  <c r="C90" i="22" s="1"/>
  <c r="B77" i="22"/>
  <c r="E76" i="22"/>
  <c r="E75" i="22"/>
  <c r="F74" i="22"/>
  <c r="F90" i="22" s="1"/>
  <c r="D74" i="22"/>
  <c r="C74" i="22"/>
  <c r="E74" i="22" s="1"/>
  <c r="B74" i="22"/>
  <c r="B90" i="22" s="1"/>
  <c r="E48" i="22"/>
  <c r="E45" i="22"/>
  <c r="E44" i="22"/>
  <c r="E42" i="22"/>
  <c r="E41" i="22"/>
  <c r="E46" i="22" s="1"/>
  <c r="E40" i="22"/>
  <c r="E39" i="22"/>
  <c r="E38" i="22"/>
  <c r="E37" i="22"/>
  <c r="E36" i="22"/>
  <c r="E35" i="22"/>
  <c r="E34" i="22"/>
  <c r="E33" i="22"/>
  <c r="E49" i="22" l="1"/>
  <c r="E94" i="22" s="1"/>
  <c r="E96" i="22" s="1"/>
  <c r="E98" i="22" s="1"/>
  <c r="E95" i="22"/>
  <c r="E90" i="22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<sst xmlns="http://schemas.openxmlformats.org/spreadsheetml/2006/main" count="63" uniqueCount="62">
  <si>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</si>
  <si>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</si>
  <si>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</si>
  <si>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</si>
  <si>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</si>
  <si>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</si>
  <si>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</si>
  <si>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</si>
  <si>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</si>
  <si>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</si>
  <si>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</si>
  <si>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</si>
  <si>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</si>
  <si>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</si>
  <si>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</si>
  <si>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</si>
  <si>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</si>
  <si>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</si>
  <si>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</si>
  <si>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</si>
  <si>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</si>
  <si>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</si>
  <si>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</si>
  <si>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</si>
  <si>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</si>
  <si>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</si>
  <si>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</si>
  <si>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</si>
  <si>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</si>
  <si>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</si>
  <si>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</si>
  <si>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</si>
  <si>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</si>
  <si>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</si>
  <si>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</si>
  <si>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</si>
  <si>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</si>
  <si>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</si>
  <si>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</si>
  <si>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</si>
  <si>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</si>
  <si>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</si>
  <si>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</si>
  <si>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</si>
  <si>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</si>
  <si>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</si>
  <si>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</si>
  <si>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</si>
  <si>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</si>
  <si>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</si>
  <si>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</si>
  <si>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</si>
  <si>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</si>
  <si>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</si>
  <si>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</si>
  <si>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</si>
  <si>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</si>
  <si>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</si>
  <si>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</si>
  <si>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SETEMBRO</t>
  </si>
  <si>
    <t>09/2022*</t>
  </si>
  <si>
    <t>Vinhedo-SP 10 de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</si>
</sst>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right" vertical="center" wrapText="1"/>
    </xf>
    <xf numFmtId="1" fontId="12" fillId="4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374571-F12C-46D3-AEF3-62BE3227F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62</xdr:row>
      <xdr:rowOff>133350</xdr:rowOff>
    </xdr:from>
    <xdr:to>
      <xdr:col>5</xdr:col>
      <xdr:colOff>1000126</xdr:colOff>
      <xdr:row>69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87CF0F-1882-4B00-81FD-4C9AC8B1B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725150"/>
          <a:ext cx="6760845" cy="116967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150</xdr:row>
      <xdr:rowOff>0</xdr:rowOff>
    </xdr:from>
    <xdr:to>
      <xdr:col>5</xdr:col>
      <xdr:colOff>828675</xdr:colOff>
      <xdr:row>150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91B16F27-BE49-4273-8BA8-D00C35898DAD}"/>
            </a:ext>
          </a:extLst>
        </xdr:cNvPr>
        <xdr:cNvCxnSpPr/>
      </xdr:nvCxnSpPr>
      <xdr:spPr>
        <a:xfrm>
          <a:off x="2889885" y="2920746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105</xdr:row>
      <xdr:rowOff>171450</xdr:rowOff>
    </xdr:from>
    <xdr:to>
      <xdr:col>5</xdr:col>
      <xdr:colOff>971550</xdr:colOff>
      <xdr:row>112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C7FC1E-1EC8-4024-840C-B15955E5C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149310"/>
          <a:ext cx="6722746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0">
          <cell r="B30">
            <v>64499.86</v>
          </cell>
        </row>
        <row r="59">
          <cell r="B59">
            <v>528.19000000000005</v>
          </cell>
        </row>
        <row r="88">
          <cell r="B88">
            <v>698.75</v>
          </cell>
        </row>
        <row r="109">
          <cell r="F10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3B0854-593C-473A-807D-F2DC4C2FE54E}" name="Tabela9" displayName="Tabela9" ref="A19:E41" totalsRowShown="0" headerRowDxfId="8" dataDxfId="7" headerRowBorderDxfId="5" tableBorderDxfId="6">
  <autoFilter ref="A19:E41" xr:uid="{4A3B0854-593C-473A-807D-F2DC4C2FE54E}"/>
  <tableColumns count="5">
    <tableColumn id="1" xr3:uid="{17F6586E-681E-4F7D-8B40-C7101505B67C}" name="DATA PREVISTA PARA O REPASSE (2)" dataDxfId="4"/>
    <tableColumn id="2" xr3:uid="{65C0B684-E660-41A9-B486-60ABDCBCDB49}" name="VALORES PREVISTOS (R$)" dataDxfId="3"/>
    <tableColumn id="3" xr3:uid="{0A12C26F-E841-4FA2-96AB-EDC3ADAB291A}" name="DATA DO REPASSE" dataDxfId="2"/>
    <tableColumn id="4" xr3:uid="{0E288487-46AD-4581-BCAD-01AF2EDD6E6A}" name="NÚMERO DO DOCUMENTO DE CRÉDITO" dataDxfId="1"/>
    <tableColumn id="5" xr3:uid="{F4FC8A34-FC0A-484F-A9DD-F116E2E174D7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FA8D-6C9A-46D2-92A4-A952B6692DF5}">
  <dimension ref="A7:F151"/>
  <sheetViews>
    <sheetView tabSelected="1" workbookViewId="0">
      <selection sqref="A1:XFD1048576"/>
    </sheetView>
  </sheetViews>
  <sheetFormatPr defaultRowHeight="14.4" x14ac:dyDescent="0.3"/>
  <cols>
    <col min="1" max="1" width="15.33203125" customWidth="1"/>
    <col min="2" max="2" width="13.33203125" customWidth="1"/>
    <col min="3" max="3" width="14.6640625" customWidth="1"/>
    <col min="4" max="5" width="20.33203125" customWidth="1"/>
    <col min="6" max="6" width="15.88671875" bestFit="1" customWidth="1"/>
  </cols>
  <sheetData>
    <row r="7" spans="1:6" ht="22.2" customHeight="1" x14ac:dyDescent="0.45">
      <c r="A7" s="57" t="s">
        <v>59</v>
      </c>
      <c r="B7" s="58"/>
      <c r="C7" s="58"/>
      <c r="D7" s="58"/>
      <c r="E7" s="58"/>
      <c r="F7" s="59"/>
    </row>
    <row r="8" spans="1:6" x14ac:dyDescent="0.3">
      <c r="A8" s="7"/>
      <c r="B8" s="7"/>
      <c r="C8" s="7"/>
      <c r="D8" s="7"/>
      <c r="E8" s="7"/>
      <c r="F8" s="8"/>
    </row>
    <row r="9" spans="1:6" ht="33" customHeight="1" x14ac:dyDescent="0.3">
      <c r="A9" s="60" t="s">
        <v>0</v>
      </c>
      <c r="B9" s="60"/>
      <c r="C9" s="60"/>
      <c r="D9" s="60"/>
      <c r="E9" s="60"/>
      <c r="F9" s="60"/>
    </row>
    <row r="10" spans="1:6" ht="147.6" customHeight="1" x14ac:dyDescent="0.3">
      <c r="A10" s="61" t="s">
        <v>56</v>
      </c>
      <c r="B10" s="62"/>
      <c r="C10" s="62"/>
      <c r="D10" s="62"/>
      <c r="E10" s="62"/>
      <c r="F10" s="62"/>
    </row>
    <row r="11" spans="1:6" x14ac:dyDescent="0.3">
      <c r="A11" s="63"/>
      <c r="B11" s="63"/>
      <c r="C11" s="63"/>
      <c r="D11" s="63"/>
      <c r="E11" s="63"/>
      <c r="F11" s="63"/>
    </row>
    <row r="12" spans="1:6" x14ac:dyDescent="0.3">
      <c r="A12" s="37"/>
      <c r="B12" s="37"/>
      <c r="C12" s="37"/>
      <c r="D12" s="37"/>
      <c r="E12" s="37"/>
      <c r="F12" s="37"/>
    </row>
    <row r="13" spans="1:6" x14ac:dyDescent="0.3">
      <c r="A13" s="64" t="s">
        <v>1</v>
      </c>
      <c r="B13" s="64"/>
      <c r="C13" s="38" t="s">
        <v>2</v>
      </c>
      <c r="D13" s="38" t="s">
        <v>3</v>
      </c>
      <c r="E13" s="38" t="s">
        <v>4</v>
      </c>
    </row>
    <row r="14" spans="1:6" ht="19.2" customHeight="1" x14ac:dyDescent="0.3">
      <c r="A14" s="65" t="s">
        <v>54</v>
      </c>
      <c r="B14" s="66"/>
      <c r="C14" s="1" t="s">
        <v>60</v>
      </c>
      <c r="D14" s="6" t="s">
        <v>57</v>
      </c>
      <c r="E14" s="2">
        <v>325067.18</v>
      </c>
    </row>
    <row r="15" spans="1:6" x14ac:dyDescent="0.3">
      <c r="A15" s="48" t="s">
        <v>5</v>
      </c>
      <c r="B15" s="48"/>
      <c r="C15" s="6"/>
      <c r="D15" s="6"/>
      <c r="E15" s="2"/>
    </row>
    <row r="16" spans="1:6" x14ac:dyDescent="0.3">
      <c r="A16" s="48" t="s">
        <v>5</v>
      </c>
      <c r="B16" s="48"/>
      <c r="C16" s="6"/>
      <c r="D16" s="6"/>
      <c r="E16" s="2"/>
    </row>
    <row r="18" spans="1:5" ht="19.2" customHeight="1" x14ac:dyDescent="0.3">
      <c r="A18" s="51" t="s">
        <v>6</v>
      </c>
      <c r="B18" s="52"/>
      <c r="C18" s="52"/>
      <c r="D18" s="52"/>
      <c r="E18" s="53"/>
    </row>
    <row r="19" spans="1:5" ht="28.2" customHeight="1" x14ac:dyDescent="0.3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3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3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3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3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3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3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3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3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3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3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3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3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3">
      <c r="A32" s="11">
        <v>44550</v>
      </c>
      <c r="B32" s="15">
        <v>25555.62</v>
      </c>
      <c r="C32" s="11">
        <v>44547</v>
      </c>
      <c r="D32" s="30">
        <v>171132</v>
      </c>
      <c r="E32" s="16">
        <v>25555.62</v>
      </c>
    </row>
    <row r="33" spans="1:5" hidden="1" x14ac:dyDescent="0.3">
      <c r="A33" s="18">
        <v>44612</v>
      </c>
      <c r="B33" s="31">
        <v>27088.93</v>
      </c>
      <c r="C33" s="32">
        <v>44613</v>
      </c>
      <c r="D33" s="33">
        <v>21115.41</v>
      </c>
      <c r="E33" s="16">
        <f>Tabela9[[#This Row],[VALORES PREVISTOS (R$)]]</f>
        <v>27088.93</v>
      </c>
    </row>
    <row r="34" spans="1:5" hidden="1" x14ac:dyDescent="0.3">
      <c r="A34" s="18">
        <v>44640</v>
      </c>
      <c r="B34" s="31">
        <v>27088.93</v>
      </c>
      <c r="C34" s="32">
        <v>44641</v>
      </c>
      <c r="D34" s="33">
        <v>221149</v>
      </c>
      <c r="E34" s="16">
        <f>Tabela9[[#This Row],[VALORES PREVISTOS (R$)]]</f>
        <v>27088.93</v>
      </c>
    </row>
    <row r="35" spans="1:5" hidden="1" x14ac:dyDescent="0.3">
      <c r="A35" s="18">
        <v>44671</v>
      </c>
      <c r="B35" s="31">
        <v>27088.93</v>
      </c>
      <c r="C35" s="32">
        <v>44670</v>
      </c>
      <c r="D35" s="33">
        <v>191418</v>
      </c>
      <c r="E35" s="16">
        <f>Tabela9[[#This Row],[VALORES PREVISTOS (R$)]]</f>
        <v>27088.93</v>
      </c>
    </row>
    <row r="36" spans="1:5" hidden="1" x14ac:dyDescent="0.3">
      <c r="A36" s="18">
        <v>44701</v>
      </c>
      <c r="B36" s="31">
        <v>27088.93</v>
      </c>
      <c r="C36" s="32">
        <v>44701</v>
      </c>
      <c r="D36" s="34">
        <v>201412</v>
      </c>
      <c r="E36" s="16">
        <f>Tabela9[[#This Row],[VALORES PREVISTOS (R$)]]</f>
        <v>27088.93</v>
      </c>
    </row>
    <row r="37" spans="1:5" hidden="1" x14ac:dyDescent="0.3">
      <c r="A37" s="18">
        <v>44732</v>
      </c>
      <c r="B37" s="31">
        <v>27088.93</v>
      </c>
      <c r="C37" s="32">
        <v>44732</v>
      </c>
      <c r="D37" s="34">
        <v>201059</v>
      </c>
      <c r="E37" s="16">
        <f>Tabela9[[#This Row],[VALORES PREVISTOS (R$)]]</f>
        <v>27088.93</v>
      </c>
    </row>
    <row r="38" spans="1:5" hidden="1" x14ac:dyDescent="0.3">
      <c r="A38" s="18">
        <v>44762</v>
      </c>
      <c r="B38" s="31">
        <v>27088.93</v>
      </c>
      <c r="C38" s="32">
        <v>44755</v>
      </c>
      <c r="D38" s="34">
        <v>131345</v>
      </c>
      <c r="E38" s="16">
        <f>Tabela9[[#This Row],[VALORES PREVISTOS (R$)]]</f>
        <v>27088.93</v>
      </c>
    </row>
    <row r="39" spans="1:5" hidden="1" x14ac:dyDescent="0.3">
      <c r="A39" s="18">
        <v>44793</v>
      </c>
      <c r="B39" s="31">
        <v>27088.93</v>
      </c>
      <c r="C39" s="32">
        <v>44784</v>
      </c>
      <c r="D39" s="34">
        <v>111325</v>
      </c>
      <c r="E39" s="16">
        <f>Tabela9[[#This Row],[VALORES PREVISTOS (R$)]]</f>
        <v>27088.93</v>
      </c>
    </row>
    <row r="40" spans="1:5" x14ac:dyDescent="0.3">
      <c r="A40" s="18">
        <v>44824</v>
      </c>
      <c r="B40" s="31">
        <v>27088.93</v>
      </c>
      <c r="C40" s="32">
        <v>44818</v>
      </c>
      <c r="D40" s="34">
        <v>1336</v>
      </c>
      <c r="E40" s="16">
        <f>Tabela9[[#This Row],[VALORES PREVISTOS (R$)]]</f>
        <v>27088.93</v>
      </c>
    </row>
    <row r="41" spans="1:5" x14ac:dyDescent="0.3">
      <c r="A41" s="18"/>
      <c r="B41" s="19"/>
      <c r="C41" s="19"/>
      <c r="D41" s="19"/>
      <c r="E41" s="17">
        <f>SUBTOTAL(109,E20:E40)</f>
        <v>27088.93</v>
      </c>
    </row>
    <row r="42" spans="1:5" ht="19.2" customHeight="1" x14ac:dyDescent="0.3">
      <c r="A42" s="54" t="s">
        <v>12</v>
      </c>
      <c r="B42" s="55"/>
      <c r="C42" s="55"/>
      <c r="D42" s="56"/>
      <c r="E42" s="17">
        <f>[1]OUT!B30</f>
        <v>64499.86</v>
      </c>
    </row>
    <row r="43" spans="1:5" x14ac:dyDescent="0.3">
      <c r="A43" s="48" t="s">
        <v>13</v>
      </c>
      <c r="B43" s="48"/>
      <c r="C43" s="48"/>
      <c r="D43" s="48"/>
      <c r="E43" s="17">
        <v>0</v>
      </c>
    </row>
    <row r="44" spans="1:5" ht="14.4" customHeight="1" x14ac:dyDescent="0.3">
      <c r="A44" s="48" t="s">
        <v>14</v>
      </c>
      <c r="B44" s="48"/>
      <c r="C44" s="48"/>
      <c r="D44" s="48"/>
      <c r="E44" s="17">
        <f>[1]OUT!B59</f>
        <v>528.19000000000005</v>
      </c>
    </row>
    <row r="45" spans="1:5" ht="14.4" customHeight="1" x14ac:dyDescent="0.3">
      <c r="A45" s="48" t="s">
        <v>15</v>
      </c>
      <c r="B45" s="48"/>
      <c r="C45" s="48"/>
      <c r="D45" s="48"/>
      <c r="E45" s="17">
        <f t="shared" ref="E45" si="0">B72</f>
        <v>0</v>
      </c>
    </row>
    <row r="46" spans="1:5" ht="14.4" customHeight="1" x14ac:dyDescent="0.3">
      <c r="A46" s="48" t="s">
        <v>16</v>
      </c>
      <c r="B46" s="48"/>
      <c r="C46" s="48"/>
      <c r="D46" s="48"/>
      <c r="E46" s="17">
        <f>SUM(E41:E45)</f>
        <v>92116.98000000001</v>
      </c>
    </row>
    <row r="47" spans="1:5" x14ac:dyDescent="0.3">
      <c r="A47" s="49"/>
      <c r="B47" s="49"/>
      <c r="C47" s="49"/>
      <c r="D47" s="49"/>
      <c r="E47" s="49"/>
    </row>
    <row r="48" spans="1:5" ht="14.4" customHeight="1" x14ac:dyDescent="0.3">
      <c r="A48" s="48" t="s">
        <v>17</v>
      </c>
      <c r="B48" s="48"/>
      <c r="C48" s="48"/>
      <c r="D48" s="48"/>
      <c r="E48" s="17">
        <f>[1]OUT!B88</f>
        <v>698.75</v>
      </c>
    </row>
    <row r="49" spans="1:6" ht="14.4" customHeight="1" x14ac:dyDescent="0.3">
      <c r="A49" s="48" t="s">
        <v>18</v>
      </c>
      <c r="B49" s="48"/>
      <c r="C49" s="48"/>
      <c r="D49" s="48"/>
      <c r="E49" s="17">
        <f>E48+E46</f>
        <v>92815.73000000001</v>
      </c>
    </row>
    <row r="50" spans="1:6" ht="14.4" customHeight="1" x14ac:dyDescent="0.3">
      <c r="A50" s="20"/>
      <c r="B50" s="20"/>
      <c r="C50" s="20"/>
      <c r="D50" s="20"/>
      <c r="E50" s="21"/>
    </row>
    <row r="51" spans="1:6" ht="55.95" customHeight="1" x14ac:dyDescent="0.3">
      <c r="A51" s="50" t="s">
        <v>58</v>
      </c>
      <c r="B51" s="50"/>
      <c r="C51" s="50"/>
      <c r="D51" s="50"/>
      <c r="E51" s="50"/>
      <c r="F51" s="50"/>
    </row>
    <row r="52" spans="1:6" x14ac:dyDescent="0.3">
      <c r="A52" s="36"/>
      <c r="B52" s="36"/>
      <c r="C52" s="36"/>
      <c r="D52" s="36"/>
      <c r="E52" s="36"/>
      <c r="F52" s="36"/>
    </row>
    <row r="53" spans="1:6" x14ac:dyDescent="0.3">
      <c r="A53" s="36"/>
      <c r="B53" s="36"/>
      <c r="C53" s="36"/>
      <c r="D53" s="36"/>
      <c r="E53" s="36"/>
      <c r="F53" s="36"/>
    </row>
    <row r="54" spans="1:6" x14ac:dyDescent="0.3">
      <c r="A54" s="36"/>
      <c r="B54" s="36"/>
      <c r="C54" s="36"/>
      <c r="D54" s="36"/>
      <c r="E54" s="36"/>
      <c r="F54" s="36"/>
    </row>
    <row r="55" spans="1:6" x14ac:dyDescent="0.3">
      <c r="A55" s="36"/>
      <c r="B55" s="36"/>
      <c r="C55" s="36"/>
      <c r="D55" s="36"/>
      <c r="E55" s="36"/>
      <c r="F55" s="36"/>
    </row>
    <row r="56" spans="1:6" x14ac:dyDescent="0.3">
      <c r="A56" s="36"/>
      <c r="B56" s="36"/>
      <c r="C56" s="36"/>
      <c r="D56" s="36"/>
      <c r="E56" s="36"/>
      <c r="F56" s="36"/>
    </row>
    <row r="57" spans="1:6" x14ac:dyDescent="0.3">
      <c r="A57" s="36"/>
      <c r="B57" s="36"/>
      <c r="C57" s="36"/>
      <c r="D57" s="36"/>
      <c r="E57" s="36"/>
      <c r="F57" s="36"/>
    </row>
    <row r="58" spans="1:6" x14ac:dyDescent="0.3">
      <c r="A58" s="36"/>
      <c r="B58" s="36"/>
      <c r="C58" s="36"/>
      <c r="D58" s="36"/>
      <c r="E58" s="36"/>
      <c r="F58" s="36"/>
    </row>
    <row r="59" spans="1:6" x14ac:dyDescent="0.3">
      <c r="A59" s="36"/>
      <c r="B59" s="36"/>
      <c r="C59" s="36"/>
      <c r="D59" s="36"/>
      <c r="E59" s="36"/>
      <c r="F59" s="36"/>
    </row>
    <row r="60" spans="1:6" x14ac:dyDescent="0.3">
      <c r="A60" s="36"/>
      <c r="B60" s="36"/>
      <c r="C60" s="36"/>
      <c r="D60" s="36"/>
      <c r="E60" s="36"/>
      <c r="F60" s="36"/>
    </row>
    <row r="61" spans="1:6" x14ac:dyDescent="0.3">
      <c r="A61" s="36"/>
      <c r="B61" s="36"/>
      <c r="C61" s="36"/>
      <c r="D61" s="36"/>
      <c r="E61" s="36"/>
      <c r="F61" s="36"/>
    </row>
    <row r="62" spans="1:6" x14ac:dyDescent="0.3">
      <c r="A62" s="36"/>
      <c r="B62" s="36"/>
      <c r="C62" s="36"/>
      <c r="D62" s="36"/>
      <c r="E62" s="36"/>
      <c r="F62" s="36"/>
    </row>
    <row r="63" spans="1:6" x14ac:dyDescent="0.3">
      <c r="A63" s="36"/>
      <c r="B63" s="36"/>
      <c r="C63" s="36"/>
      <c r="D63" s="36"/>
      <c r="E63" s="36"/>
      <c r="F63" s="36"/>
    </row>
    <row r="71" spans="1:6" ht="61.2" x14ac:dyDescent="0.3">
      <c r="A71" s="45" t="s">
        <v>19</v>
      </c>
      <c r="B71" s="45" t="s">
        <v>20</v>
      </c>
      <c r="C71" s="22" t="s">
        <v>21</v>
      </c>
      <c r="D71" s="22" t="s">
        <v>22</v>
      </c>
      <c r="E71" s="22" t="s">
        <v>23</v>
      </c>
      <c r="F71" s="45" t="s">
        <v>24</v>
      </c>
    </row>
    <row r="72" spans="1:6" x14ac:dyDescent="0.3">
      <c r="A72" s="45"/>
      <c r="B72" s="45"/>
      <c r="C72" s="23" t="s">
        <v>25</v>
      </c>
      <c r="D72" s="23" t="s">
        <v>26</v>
      </c>
      <c r="E72" s="23" t="s">
        <v>27</v>
      </c>
      <c r="F72" s="45"/>
    </row>
    <row r="73" spans="1:6" x14ac:dyDescent="0.3">
      <c r="A73" s="35"/>
      <c r="B73" s="45" t="s">
        <v>28</v>
      </c>
      <c r="C73" s="45"/>
      <c r="D73" s="45"/>
      <c r="E73" s="45"/>
      <c r="F73" s="45"/>
    </row>
    <row r="74" spans="1:6" ht="20.399999999999999" x14ac:dyDescent="0.3">
      <c r="A74" s="3" t="s">
        <v>29</v>
      </c>
      <c r="B74" s="24">
        <f>[1]!Tabela12[[#Totals],[Valores]]</f>
        <v>9658.2800000000007</v>
      </c>
      <c r="C74" s="25">
        <f>[1]!Tabela12[[#Totals],[Valores2]]</f>
        <v>21416.68</v>
      </c>
      <c r="D74" s="25">
        <f>[1]!Tabela12[[#Totals],[Valores3]]</f>
        <v>10279.82</v>
      </c>
      <c r="E74" s="25">
        <f t="shared" ref="E74:E90" si="1">C74+D74</f>
        <v>31696.5</v>
      </c>
      <c r="F74" s="24">
        <f>[1]OUT!F109</f>
        <v>0</v>
      </c>
    </row>
    <row r="75" spans="1:6" ht="20.399999999999999" x14ac:dyDescent="0.3">
      <c r="A75" s="3" t="s">
        <v>30</v>
      </c>
      <c r="B75" s="26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x14ac:dyDescent="0.3">
      <c r="A76" s="3" t="s">
        <v>31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ht="20.399999999999999" x14ac:dyDescent="0.3">
      <c r="A77" s="3" t="s">
        <v>32</v>
      </c>
      <c r="B77" s="25">
        <f>[1]!Tabela121416[[#Totals],[Valores]]</f>
        <v>3597</v>
      </c>
      <c r="C77" s="25">
        <f>[1]!Tabela121416[[#Totals],[Valores2]]</f>
        <v>0</v>
      </c>
      <c r="D77" s="25">
        <f>[1]!Tabela121416[[#Totals],[Valores3]]</f>
        <v>3597</v>
      </c>
      <c r="E77" s="25">
        <f>[1]!Tabela121416[[#Totals],[Valores4]]</f>
        <v>3597</v>
      </c>
      <c r="F77" s="25">
        <f>[1]!Tabela121416[[#Totals],[Valores5]]</f>
        <v>0</v>
      </c>
    </row>
    <row r="78" spans="1:6" x14ac:dyDescent="0.3">
      <c r="A78" s="3" t="s">
        <v>33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ht="20.399999999999999" x14ac:dyDescent="0.3">
      <c r="A79" s="3" t="s">
        <v>34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x14ac:dyDescent="0.3">
      <c r="A80" s="3" t="s">
        <v>35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ht="20.399999999999999" x14ac:dyDescent="0.3">
      <c r="A81" s="3" t="s">
        <v>36</v>
      </c>
      <c r="B81" s="25">
        <v>0</v>
      </c>
      <c r="C81" s="25">
        <v>0</v>
      </c>
      <c r="D81" s="25">
        <v>0</v>
      </c>
      <c r="E81" s="25">
        <f t="shared" si="1"/>
        <v>0</v>
      </c>
      <c r="F81" s="25">
        <v>0</v>
      </c>
    </row>
    <row r="82" spans="1:6" x14ac:dyDescent="0.3">
      <c r="A82" s="3" t="s">
        <v>37</v>
      </c>
      <c r="B82" s="25">
        <v>0</v>
      </c>
      <c r="C82" s="25">
        <v>0</v>
      </c>
      <c r="D82" s="25">
        <v>0</v>
      </c>
      <c r="E82" s="25">
        <f t="shared" si="1"/>
        <v>0</v>
      </c>
      <c r="F82" s="25">
        <v>0</v>
      </c>
    </row>
    <row r="83" spans="1:6" x14ac:dyDescent="0.3">
      <c r="A83" s="3" t="s">
        <v>38</v>
      </c>
      <c r="B83" s="25">
        <v>0</v>
      </c>
      <c r="C83" s="25">
        <v>0</v>
      </c>
      <c r="D83" s="25">
        <v>0</v>
      </c>
      <c r="E83" s="25">
        <f t="shared" si="1"/>
        <v>0</v>
      </c>
      <c r="F83" s="25">
        <v>0</v>
      </c>
    </row>
    <row r="84" spans="1:6" x14ac:dyDescent="0.3">
      <c r="A84" s="3" t="s">
        <v>39</v>
      </c>
      <c r="B84" s="25">
        <v>0</v>
      </c>
      <c r="C84" s="25">
        <v>0</v>
      </c>
      <c r="D84" s="25">
        <v>0</v>
      </c>
      <c r="E84" s="25">
        <f t="shared" si="1"/>
        <v>0</v>
      </c>
      <c r="F84" s="25">
        <v>0</v>
      </c>
    </row>
    <row r="85" spans="1:6" x14ac:dyDescent="0.3">
      <c r="A85" s="3" t="s">
        <v>40</v>
      </c>
      <c r="B85" s="25">
        <v>0</v>
      </c>
      <c r="C85" s="25">
        <v>0</v>
      </c>
      <c r="D85" s="25">
        <v>0</v>
      </c>
      <c r="E85" s="25">
        <f t="shared" si="1"/>
        <v>0</v>
      </c>
      <c r="F85" s="25">
        <v>0</v>
      </c>
    </row>
    <row r="86" spans="1:6" ht="20.399999999999999" x14ac:dyDescent="0.3">
      <c r="A86" s="3" t="s">
        <v>41</v>
      </c>
      <c r="B86" s="25">
        <v>0</v>
      </c>
      <c r="C86" s="25">
        <v>0</v>
      </c>
      <c r="D86" s="25">
        <v>0</v>
      </c>
      <c r="E86" s="25">
        <f t="shared" si="1"/>
        <v>0</v>
      </c>
      <c r="F86" s="25">
        <v>0</v>
      </c>
    </row>
    <row r="87" spans="1:6" x14ac:dyDescent="0.3">
      <c r="A87" s="3" t="s">
        <v>42</v>
      </c>
      <c r="B87" s="25">
        <v>0</v>
      </c>
      <c r="C87" s="25">
        <v>0</v>
      </c>
      <c r="D87" s="25">
        <v>0</v>
      </c>
      <c r="E87" s="25">
        <f t="shared" si="1"/>
        <v>0</v>
      </c>
      <c r="F87" s="25">
        <v>0</v>
      </c>
    </row>
    <row r="88" spans="1:6" ht="20.399999999999999" x14ac:dyDescent="0.3">
      <c r="A88" s="3" t="s">
        <v>43</v>
      </c>
      <c r="B88" s="27">
        <f>[1]!Tabela1214[[#Totals],[Valores]]</f>
        <v>239.72</v>
      </c>
      <c r="C88" s="25">
        <f>[1]!Tabela1214[[#Totals],[Valores2]]</f>
        <v>0</v>
      </c>
      <c r="D88" s="27">
        <f>[1]!Tabela1214[[#Totals],[Valores3]]</f>
        <v>239.72</v>
      </c>
      <c r="E88" s="27">
        <f t="shared" si="1"/>
        <v>239.72</v>
      </c>
      <c r="F88" s="27">
        <v>0</v>
      </c>
    </row>
    <row r="89" spans="1:6" x14ac:dyDescent="0.3">
      <c r="A89" s="3" t="s">
        <v>44</v>
      </c>
      <c r="B89" s="25">
        <v>0</v>
      </c>
      <c r="C89" s="25">
        <v>0</v>
      </c>
      <c r="D89" s="25">
        <v>0</v>
      </c>
      <c r="E89" s="25">
        <f t="shared" si="1"/>
        <v>0</v>
      </c>
      <c r="F89" s="25">
        <v>0</v>
      </c>
    </row>
    <row r="90" spans="1:6" x14ac:dyDescent="0.3">
      <c r="A90" s="28" t="s">
        <v>45</v>
      </c>
      <c r="B90" s="27">
        <f>SUM(B74:B89)</f>
        <v>13495</v>
      </c>
      <c r="C90" s="25">
        <f>SUM(C74:C89)</f>
        <v>21416.68</v>
      </c>
      <c r="D90" s="27">
        <f>SUM(D74:D89)</f>
        <v>14116.539999999999</v>
      </c>
      <c r="E90" s="27">
        <f t="shared" si="1"/>
        <v>35533.22</v>
      </c>
      <c r="F90" s="27">
        <f>SUM(F74:F89)</f>
        <v>0</v>
      </c>
    </row>
    <row r="91" spans="1:6" ht="124.2" customHeight="1" x14ac:dyDescent="0.3">
      <c r="A91" s="46" t="s">
        <v>46</v>
      </c>
      <c r="B91" s="47"/>
      <c r="C91" s="47"/>
      <c r="D91" s="47"/>
      <c r="E91" s="47"/>
      <c r="F91" s="47"/>
    </row>
    <row r="93" spans="1:6" x14ac:dyDescent="0.3">
      <c r="A93" s="45" t="s">
        <v>47</v>
      </c>
      <c r="B93" s="45"/>
      <c r="C93" s="45"/>
      <c r="D93" s="45"/>
      <c r="E93" s="45"/>
      <c r="F93" s="45"/>
    </row>
    <row r="94" spans="1:6" x14ac:dyDescent="0.3">
      <c r="A94" s="40" t="s">
        <v>48</v>
      </c>
      <c r="B94" s="40"/>
      <c r="C94" s="40"/>
      <c r="D94" s="40"/>
      <c r="E94" s="44">
        <f>E49</f>
        <v>92815.73000000001</v>
      </c>
      <c r="F94" s="44"/>
    </row>
    <row r="95" spans="1:6" x14ac:dyDescent="0.3">
      <c r="A95" s="40" t="s">
        <v>49</v>
      </c>
      <c r="B95" s="40"/>
      <c r="C95" s="40"/>
      <c r="D95" s="40"/>
      <c r="E95" s="44">
        <f>C90+D90</f>
        <v>35533.22</v>
      </c>
      <c r="F95" s="44"/>
    </row>
    <row r="96" spans="1:6" x14ac:dyDescent="0.3">
      <c r="A96" s="40" t="s">
        <v>50</v>
      </c>
      <c r="B96" s="40"/>
      <c r="C96" s="40"/>
      <c r="D96" s="40"/>
      <c r="E96" s="41">
        <f>E94-E95</f>
        <v>57282.510000000009</v>
      </c>
      <c r="F96" s="41"/>
    </row>
    <row r="97" spans="1:6" x14ac:dyDescent="0.3">
      <c r="A97" s="40" t="s">
        <v>51</v>
      </c>
      <c r="B97" s="40"/>
      <c r="C97" s="40"/>
      <c r="D97" s="40"/>
      <c r="E97" s="41">
        <v>0</v>
      </c>
      <c r="F97" s="41"/>
    </row>
    <row r="98" spans="1:6" x14ac:dyDescent="0.3">
      <c r="A98" s="40" t="s">
        <v>52</v>
      </c>
      <c r="B98" s="40"/>
      <c r="C98" s="40"/>
      <c r="D98" s="40"/>
      <c r="E98" s="41">
        <f>E96-E97</f>
        <v>57282.510000000009</v>
      </c>
      <c r="F98" s="41"/>
    </row>
    <row r="121" spans="1:6" x14ac:dyDescent="0.3">
      <c r="A121" s="42" t="s">
        <v>53</v>
      </c>
      <c r="B121" s="42"/>
      <c r="C121" s="42"/>
      <c r="D121" s="42"/>
      <c r="E121" s="42"/>
      <c r="F121" s="42"/>
    </row>
    <row r="122" spans="1:6" x14ac:dyDescent="0.3">
      <c r="A122" s="42"/>
      <c r="B122" s="42"/>
      <c r="C122" s="42"/>
      <c r="D122" s="42"/>
      <c r="E122" s="42"/>
      <c r="F122" s="42"/>
    </row>
    <row r="123" spans="1:6" ht="14.4" customHeight="1" x14ac:dyDescent="0.3">
      <c r="A123" s="42"/>
      <c r="B123" s="42"/>
      <c r="C123" s="42"/>
      <c r="D123" s="42"/>
      <c r="E123" s="42"/>
      <c r="F123" s="42"/>
    </row>
    <row r="124" spans="1:6" x14ac:dyDescent="0.3">
      <c r="A124" s="42"/>
      <c r="B124" s="42"/>
      <c r="C124" s="42"/>
      <c r="D124" s="42"/>
      <c r="E124" s="42"/>
      <c r="F124" s="42"/>
    </row>
    <row r="125" spans="1:6" ht="14.4" customHeight="1" x14ac:dyDescent="0.3">
      <c r="A125" s="42"/>
      <c r="B125" s="42"/>
      <c r="C125" s="42"/>
      <c r="D125" s="42"/>
      <c r="E125" s="42"/>
      <c r="F125" s="42"/>
    </row>
    <row r="126" spans="1:6" x14ac:dyDescent="0.3">
      <c r="A126" s="42"/>
      <c r="B126" s="42"/>
      <c r="C126" s="42"/>
      <c r="D126" s="42"/>
      <c r="E126" s="42"/>
      <c r="F126" s="42"/>
    </row>
    <row r="127" spans="1:6" x14ac:dyDescent="0.3">
      <c r="A127" s="5"/>
      <c r="B127" s="5"/>
      <c r="C127" s="5"/>
      <c r="D127" s="5"/>
      <c r="E127" s="5"/>
      <c r="F127" s="5"/>
    </row>
    <row r="142" spans="1:6" x14ac:dyDescent="0.3">
      <c r="A142" s="43" t="s">
        <v>61</v>
      </c>
      <c r="B142" s="43"/>
      <c r="C142" s="43"/>
      <c r="D142" s="43"/>
      <c r="E142" s="43"/>
      <c r="F142" s="43"/>
    </row>
    <row r="143" spans="1:6" x14ac:dyDescent="0.3">
      <c r="A143" s="39"/>
      <c r="B143" s="39"/>
      <c r="C143" s="39"/>
      <c r="D143" s="39"/>
      <c r="E143" s="39"/>
      <c r="F143" s="39"/>
    </row>
    <row r="151" spans="1:6" x14ac:dyDescent="0.3">
      <c r="A151" s="29" t="s">
        <v>55</v>
      </c>
      <c r="B151" s="29"/>
      <c r="C151" s="29"/>
      <c r="D151" s="29"/>
      <c r="E151" s="29"/>
      <c r="F151" s="4"/>
    </row>
  </sheetData>
  <mergeCells count="37">
    <mergeCell ref="A143:F143"/>
    <mergeCell ref="A97:D97"/>
    <mergeCell ref="E97:F97"/>
    <mergeCell ref="A98:D98"/>
    <mergeCell ref="E98:F98"/>
    <mergeCell ref="A121:F126"/>
    <mergeCell ref="A142:F142"/>
    <mergeCell ref="A94:D94"/>
    <mergeCell ref="E94:F94"/>
    <mergeCell ref="A95:D95"/>
    <mergeCell ref="E95:F95"/>
    <mergeCell ref="A96:D96"/>
    <mergeCell ref="E96:F96"/>
    <mergeCell ref="A71:A72"/>
    <mergeCell ref="B71:B72"/>
    <mergeCell ref="F71:F72"/>
    <mergeCell ref="B73:F73"/>
    <mergeCell ref="A91:F91"/>
    <mergeCell ref="A93:F93"/>
    <mergeCell ref="A45:D45"/>
    <mergeCell ref="A46:D46"/>
    <mergeCell ref="A47:E47"/>
    <mergeCell ref="A48:D48"/>
    <mergeCell ref="A49:D49"/>
    <mergeCell ref="A51:F51"/>
    <mergeCell ref="A15:B15"/>
    <mergeCell ref="A16:B16"/>
    <mergeCell ref="A18:E18"/>
    <mergeCell ref="A42:D42"/>
    <mergeCell ref="A43:D43"/>
    <mergeCell ref="A44:D44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Idelice</cp:lastModifiedBy>
  <dcterms:created xsi:type="dcterms:W3CDTF">2021-04-08T09:44:47Z</dcterms:created>
  <dcterms:modified xsi:type="dcterms:W3CDTF">2022-10-06T12:32:52Z</dcterms:modified>
</cp:coreProperties>
</file>