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EIVI - PMV\Prestação de Contas - Site\"/>
    </mc:Choice>
  </mc:AlternateContent>
  <xr:revisionPtr revIDLastSave="0" documentId="13_ncr:1_{664AD49F-04FA-499C-B428-D4F98690460D}" xr6:coauthVersionLast="47" xr6:coauthVersionMax="47" xr10:uidLastSave="{00000000-0000-0000-0000-000000000000}"/>
  <bookViews>
    <workbookView xWindow="-120" yWindow="-120" windowWidth="20730" windowHeight="11160" xr2:uid="{2A0874B1-32E5-4A8C-B503-C78C65BCC0ED}"/>
  </bookViews>
  <sheets>
    <sheet name="Planilha2" sheetId="2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61" i="2" l="1"/>
  <c r="D60" i="2"/>
  <c r="C60" i="2"/>
  <c r="B60" i="2"/>
  <c r="E59" i="2"/>
  <c r="E58" i="2"/>
  <c r="E57" i="2"/>
  <c r="E56" i="2"/>
  <c r="E55" i="2"/>
  <c r="E54" i="2"/>
  <c r="E53" i="2"/>
  <c r="E52" i="2"/>
  <c r="E51" i="2"/>
  <c r="E50" i="2"/>
  <c r="E49" i="2"/>
  <c r="E48" i="2"/>
  <c r="E47" i="2"/>
  <c r="F46" i="2"/>
  <c r="F62" i="2" s="1"/>
  <c r="D46" i="2"/>
  <c r="C46" i="2"/>
  <c r="B46" i="2"/>
  <c r="E25" i="2"/>
  <c r="E21" i="2"/>
  <c r="E19" i="2"/>
  <c r="E18" i="2"/>
  <c r="E20" i="2" s="1"/>
  <c r="B62" i="2" l="1"/>
  <c r="E23" i="2"/>
  <c r="D62" i="2"/>
  <c r="E46" i="2"/>
  <c r="C62" i="2"/>
  <c r="E62" i="2" s="1"/>
  <c r="E26" i="2"/>
  <c r="E84" i="2" s="1"/>
  <c r="E60" i="2"/>
  <c r="E85" i="2" l="1"/>
  <c r="E86" i="2" s="1"/>
  <c r="E88" i="2" s="1"/>
</calcChain>
</file>

<file path=xl/sharedStrings.xml><?xml version="1.0" encoding="utf-8"?>
<sst xmlns="http://schemas.openxmlformats.org/spreadsheetml/2006/main" count="63" uniqueCount="62">
  <si>
    <t>ANEXO RP-14 - REPASSES AO TERCEIRO SETOR - DEMONSTRATIVO INTEGRAL DAS RECEITAS E DESPESAS - TERMO DE COLABORAÇÃO/FOMENTO</t>
  </si>
  <si>
    <t>DOCUMENTO</t>
  </si>
  <si>
    <t>DATA</t>
  </si>
  <si>
    <t>VIGÊNCIA</t>
  </si>
  <si>
    <t>VALOR - R$</t>
  </si>
  <si>
    <t>Aditamento nº</t>
  </si>
  <si>
    <t>DEMONSTRATIVO DOS RECURSOS DISPONÍVEIS NO EXERCÍCIO</t>
  </si>
  <si>
    <t>DATA PREVISTA PARA O REPASSE (2)</t>
  </si>
  <si>
    <t>VALORES PREVISTOS (R$)</t>
  </si>
  <si>
    <t>DATA DO REPASSE</t>
  </si>
  <si>
    <t>NÚMERO DO DOCUMENTO DE CRÉDITO</t>
  </si>
  <si>
    <t>VALORES REPASSADOS (R$)</t>
  </si>
  <si>
    <t>(A) SALDO DO EXERCÍCO ANTERIOR</t>
  </si>
  <si>
    <t>(B) REPASSES PÚBLICOS NO EXERCÍCIO</t>
  </si>
  <si>
    <t>(C) RECEITAS COM APLICAÇÕES FINANCEIRAS DOS REPASSES PÚBLICOS</t>
  </si>
  <si>
    <t>(D) OUTRAS RECEITAS DECORRENTES DA EXECUÇÃO DO AJUSTE (3)</t>
  </si>
  <si>
    <t>(E) TOTAL DE RECURSOS PÚBLICOS (A + B+ C + D)</t>
  </si>
  <si>
    <t>(F) RECURSOS PRÓPRIOS DA ENTIDADE PARCEIRA</t>
  </si>
  <si>
    <t>(G) TOTAL DE RECURSOS DISPONÍVEIS NO EXERCÍCIO (E + F)</t>
  </si>
  <si>
    <t>CATEGORIA OU FINALIDADE DA DESPESA (8)</t>
  </si>
  <si>
    <t>DESPESAS CONTABILIZADAS NESTE EXERCÍCIO (R$)</t>
  </si>
  <si>
    <t xml:space="preserve">DESPESAS CONTABILIZADAS EM EXERCÍCIOS ANTERIORES E PAGAS NESTE EXERCÍCIO (R$) </t>
  </si>
  <si>
    <t xml:space="preserve">DESPESAS CONTABILIZADAS NESTE EXERCÍCIO E PAGAS NESTE EXERCÍCIO (R$) </t>
  </si>
  <si>
    <t xml:space="preserve">TOTAL DE DESPESAS PAGAS NESTE EXERCÍCIO (R$) </t>
  </si>
  <si>
    <t>DESPESAS CONTABILIZADAS NESTE EXERCÍCIO A PAGAR EM EXERCÍCIOS SEGUINTES (R$)</t>
  </si>
  <si>
    <t>(H)</t>
  </si>
  <si>
    <t>(I)</t>
  </si>
  <si>
    <t>(J= H + I)</t>
  </si>
  <si>
    <t>ORIGEM DOS RECURSOS (4)</t>
  </si>
  <si>
    <t>Recursos humanos (5)</t>
  </si>
  <si>
    <t>Recursos humanos (6)</t>
  </si>
  <si>
    <t>Medicamentos</t>
  </si>
  <si>
    <t>Material médico e hospitalar (*)</t>
  </si>
  <si>
    <t>Gêneros alimentícios</t>
  </si>
  <si>
    <t>Outros materiais de consumo</t>
  </si>
  <si>
    <t>Serviços médicos (*)</t>
  </si>
  <si>
    <t>Outros serviços de terceiros</t>
  </si>
  <si>
    <t>Locação de imóveis</t>
  </si>
  <si>
    <t>Locações diversas</t>
  </si>
  <si>
    <t>Utilidades públicas (7)</t>
  </si>
  <si>
    <t>Combustível</t>
  </si>
  <si>
    <t>Bens e materiais permanentes</t>
  </si>
  <si>
    <t>Obras</t>
  </si>
  <si>
    <t>Despesas financeiras e bancárias</t>
  </si>
  <si>
    <t>Outras despesas</t>
  </si>
  <si>
    <t>TOTAL</t>
  </si>
  <si>
    <t>(4) Verba: Federal, Estadual, Municipal e Recursos Próprios, devendo ser elaborado um anexo para cada fonte de recurso.
(5) Salários, encargos e benefícios.
(6) Autônomos e pessoa jurídica.
(7) Energia elétrica, água e esgoto, gás, telefone e internet.
(8) No rol exemplificativo incluir também as aquisições e os compromissos assumidos que não são classificados contabilmente como DESPESAS, como, por exemplo, aquisição de bens permanentes.
(9) Quando a diferença entre a Coluna DESPESAS CONTABILIZADAS NESTE EXERCÍCIO e a Coluna DESPESAS CONTABILIZADAS NESTE EXERCÍCIO E PAGAS NESTE EXERCÍCIO for decorrente de descontos obtidos ou pagamento de multa por atraso, o resultado não deve aparecer na coluna DESPESAS CONTABILIZADAS NESTE EXERCÍCIO A PAGAR EM EXERCÍCIOS SEGUINTES, uma vez que tais descontos ou multas são contabilizados em contas de receitas ou despesas. Assim sendo deverá se indicado como nota de rodapé os valores e as respectivas contas de receitas e despesas.
(*) Apenas para entidades da área da Saúde.</t>
  </si>
  <si>
    <t>DEMONSTRATIVO DO SALDO FINANCEIRO DO EXERCÍCIO</t>
  </si>
  <si>
    <t xml:space="preserve">(G) TOTAL DE RECURSOS DISPONÍVEL NO EXERCÍCIO </t>
  </si>
  <si>
    <t>(J) DESPESAS PAGAS NO EXERCÍCIO (H+I)</t>
  </si>
  <si>
    <t>(K) RECURSO PÚBLICO NÃO APLICADO [E – (J – F)]</t>
  </si>
  <si>
    <t xml:space="preserve">(L) VALOR DEVOLVIDO AO ÓRGÃO PÚBLICO </t>
  </si>
  <si>
    <t>(M) VALOR AUTORIZADO PARA APLICAÇÃO NO EXERCÍCIO SEGUINTE (K – L)</t>
  </si>
  <si>
    <t>Declaro(amos), na qualidade de responsável(is) pela entidade supra epigrafada, sob as penas da Lei, que a despesa relacionada comprova a exata aplicação dos recursos recebidos para os fins indicados, conforme programa de trabalho aprovado, proposto ao Órgão Público Parceiro.</t>
  </si>
  <si>
    <t>Responsáveis pela Organização da Sociedade Civil:                                      LUCIANA IENNE - PRESIDENTE</t>
  </si>
  <si>
    <t>JANEIRO</t>
  </si>
  <si>
    <t>01/01/2023 A 31/12/2023</t>
  </si>
  <si>
    <t>01/01/2023 A 31/01/2023</t>
  </si>
  <si>
    <t>Vinhedo-SP 10 de fevereiro de 2023</t>
  </si>
  <si>
    <r>
      <t xml:space="preserve">COLABORAÇÃO/FOMENTO: </t>
    </r>
    <r>
      <rPr>
        <b/>
        <sz val="10"/>
        <color theme="1"/>
        <rFont val="Arial"/>
        <family val="2"/>
      </rPr>
      <t>PROGRAMA 1133, AÇÃO 2143 NR 18.01.08.244</t>
    </r>
    <r>
      <rPr>
        <sz val="10"/>
        <color theme="1"/>
        <rFont val="Arial"/>
        <family val="2"/>
      </rPr>
      <t xml:space="preserve">
ÓRGÃO PÚBLICO: PREFEITURA MUNICIPAL DE VINHEDO
ORGANIZAÇÃO DA SOCIEDADE CIVIL: CENTRO DE ESPECIALIDADES INTEGRADAS DE VINHEDO - CEIVI
CNPJ: 52.363.744/0001-74
ENDEREÇO E CEP:  AV. PASCOA ZANETTI TREVISAN - 479 - JARDIM ITÁLIA - VINHEDO/SP CEP: 13.289-172
RESPONSÁVEL(IS) PELA OSC: LUCIANA IENNE
CPF: 119.253.768-85
OBJETO DA PARCERIA: </t>
    </r>
    <r>
      <rPr>
        <b/>
        <sz val="10"/>
        <color theme="1"/>
        <rFont val="Arial"/>
        <family val="2"/>
      </rPr>
      <t>Promover a pessoa com deficiência intelectual e autismo um conjunto de ações articuladas em rede, com o compartilhamento de informações via sistema informatizado e/ou relatórios entre os serviços parceiros (Saúde, Educação e Assistência Social), ofertas diversificadas de atenção para construção de um plano de trabalho que visa à promoção e a reabilitação em saúde</t>
    </r>
    <r>
      <rPr>
        <sz val="10"/>
        <color theme="1"/>
        <rFont val="Arial"/>
        <family val="2"/>
      </rPr>
      <t xml:space="preserve">
EXERCÍCIO: 2023
ORIGEM DOS RECURSOS (1):  MUNICIPAL</t>
    </r>
  </si>
  <si>
    <r>
      <t xml:space="preserve">Termo de Colaboração/Fomento : </t>
    </r>
    <r>
      <rPr>
        <b/>
        <sz val="7"/>
        <color theme="1"/>
        <rFont val="Arial"/>
        <family val="2"/>
      </rPr>
      <t>PROGRAMA 1133, AÇÃO 2143 NR 18.01.08.244</t>
    </r>
  </si>
  <si>
    <r>
      <rPr>
        <sz val="7"/>
        <color theme="1"/>
        <rFont val="Calibri"/>
        <family val="2"/>
        <scheme val="minor"/>
      </rPr>
      <t>(1) Verba: Federal, Estadual ou Municipal, devendo ser elaborado um anexo para cada fonte de recurso.
(2) Incluir valores previstos no exercício anterior e repassados neste exercício.
(3) Receitas com estacionamento, aluguéis, entre outras.</t>
    </r>
    <r>
      <rPr>
        <sz val="8"/>
        <color theme="1"/>
        <rFont val="Arial"/>
        <family val="2"/>
      </rPr>
      <t xml:space="preserve">
O(s) signatário(s), na qualidade de representante(s) do CENTRO DE ESPECIALIDADES INTEGRADAS DE VINHEDO - CEIVI  vem indicar, na forma abaixo detalhada, as despesas incorridas e pagas no exercício/2023 bem como as despesas a pagar no exercício seguinte.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</si>
</sst>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R$&quot;\ #,##0.00;[Red]\-&quot;R$&quot;\ #,##0.00"/>
    <numFmt numFmtId="44" formatCode="_-&quot;R$&quot;\ * #,##0.00_-;\-&quot;R$&quot;\ * #,##0.00_-;_-&quot;R$&quot;\ * &quot;-&quot;??_-;_-@_-"/>
    <numFmt numFmtId="165" formatCode="#,##0.00_ ;\-#,##0.00\ 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7"/>
      <color theme="1"/>
      <name val="Arial"/>
      <family val="2"/>
    </font>
    <font>
      <sz val="7"/>
      <color theme="1"/>
      <name val="Arial"/>
      <family val="2"/>
    </font>
    <font>
      <b/>
      <sz val="7"/>
      <name val="Arial"/>
      <family val="2"/>
    </font>
    <font>
      <sz val="8"/>
      <color theme="1"/>
      <name val="Arial"/>
      <family val="2"/>
    </font>
    <font>
      <sz val="7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7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gray125">
        <bgColor rgb="FFDFDFDF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8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5" fillId="0" borderId="0" xfId="0" applyFont="1"/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8" fontId="7" fillId="0" borderId="4" xfId="1" applyNumberFormat="1" applyFont="1" applyBorder="1" applyAlignment="1">
      <alignment horizontal="center" vertical="center" wrapText="1"/>
    </xf>
    <xf numFmtId="44" fontId="7" fillId="0" borderId="4" xfId="1" applyFont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vertical="center" wrapText="1"/>
    </xf>
    <xf numFmtId="44" fontId="6" fillId="3" borderId="4" xfId="1" applyFont="1" applyFill="1" applyBorder="1" applyAlignment="1">
      <alignment vertical="center" wrapText="1"/>
    </xf>
    <xf numFmtId="14" fontId="9" fillId="3" borderId="5" xfId="0" applyNumberFormat="1" applyFont="1" applyFill="1" applyBorder="1" applyAlignment="1">
      <alignment horizontal="center" vertical="center" wrapText="1"/>
    </xf>
    <xf numFmtId="44" fontId="9" fillId="3" borderId="6" xfId="1" applyFont="1" applyFill="1" applyBorder="1" applyAlignment="1">
      <alignment horizontal="right" vertical="center" wrapText="1"/>
    </xf>
    <xf numFmtId="14" fontId="9" fillId="3" borderId="6" xfId="0" applyNumberFormat="1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right" vertical="center" wrapText="1"/>
    </xf>
    <xf numFmtId="0" fontId="0" fillId="3" borderId="6" xfId="0" applyFill="1" applyBorder="1"/>
    <xf numFmtId="0" fontId="9" fillId="0" borderId="0" xfId="0" applyFont="1" applyAlignment="1">
      <alignment horizontal="left" vertical="top" wrapText="1"/>
    </xf>
    <xf numFmtId="0" fontId="11" fillId="0" borderId="4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left" vertical="center" wrapText="1"/>
    </xf>
    <xf numFmtId="4" fontId="12" fillId="0" borderId="4" xfId="1" applyNumberFormat="1" applyFont="1" applyBorder="1" applyAlignment="1">
      <alignment horizontal="right" vertical="center" wrapText="1"/>
    </xf>
    <xf numFmtId="4" fontId="9" fillId="0" borderId="4" xfId="0" applyNumberFormat="1" applyFont="1" applyBorder="1" applyAlignment="1">
      <alignment horizontal="right" vertical="center" wrapText="1"/>
    </xf>
    <xf numFmtId="4" fontId="12" fillId="0" borderId="4" xfId="0" applyNumberFormat="1" applyFont="1" applyBorder="1" applyAlignment="1">
      <alignment horizontal="right" vertical="center" wrapText="1"/>
    </xf>
    <xf numFmtId="4" fontId="9" fillId="0" borderId="4" xfId="1" applyNumberFormat="1" applyFont="1" applyBorder="1" applyAlignment="1">
      <alignment horizontal="right" vertical="center" wrapText="1"/>
    </xf>
    <xf numFmtId="0" fontId="11" fillId="0" borderId="4" xfId="0" applyFont="1" applyBorder="1" applyAlignment="1">
      <alignment horizontal="left" vertical="center" wrapText="1"/>
    </xf>
    <xf numFmtId="0" fontId="13" fillId="0" borderId="0" xfId="0" applyFont="1"/>
    <xf numFmtId="0" fontId="9" fillId="0" borderId="0" xfId="0" applyFont="1"/>
    <xf numFmtId="0" fontId="7" fillId="0" borderId="4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6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left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top" wrapText="1"/>
    </xf>
    <xf numFmtId="0" fontId="11" fillId="0" borderId="4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44" fontId="5" fillId="0" borderId="4" xfId="1" applyFont="1" applyBorder="1" applyAlignment="1"/>
    <xf numFmtId="0" fontId="12" fillId="0" borderId="0" xfId="0" applyFont="1" applyAlignment="1">
      <alignment horizontal="center" vertical="center"/>
    </xf>
    <xf numFmtId="165" fontId="5" fillId="0" borderId="1" xfId="1" applyNumberFormat="1" applyFont="1" applyBorder="1" applyAlignment="1"/>
    <xf numFmtId="165" fontId="5" fillId="0" borderId="3" xfId="1" applyNumberFormat="1" applyFont="1" applyBorder="1" applyAlignment="1"/>
    <xf numFmtId="0" fontId="9" fillId="2" borderId="4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44" fontId="15" fillId="3" borderId="4" xfId="1" applyFont="1" applyFill="1" applyBorder="1" applyAlignment="1">
      <alignment vertical="center" wrapText="1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165" fontId="5" fillId="2" borderId="1" xfId="1" applyNumberFormat="1" applyFont="1" applyFill="1" applyBorder="1" applyAlignment="1"/>
    <xf numFmtId="165" fontId="5" fillId="2" borderId="3" xfId="1" applyNumberFormat="1" applyFont="1" applyFill="1" applyBorder="1" applyAlignment="1"/>
  </cellXfs>
  <cellStyles count="2">
    <cellStyle name="Moeda" xfId="1" builtinId="4"/>
    <cellStyle name="Normal" xfId="0" builtinId="0"/>
  </cellStyles>
  <dxfs count="9">
    <dxf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none"/>
      </font>
      <numFmt numFmtId="19" formatCode="dd/mm/yyyy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top style="thin">
          <color indexed="64"/>
        </top>
      </border>
    </dxf>
    <dxf>
      <fill>
        <patternFill patternType="solid">
          <fgColor indexed="64"/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Arial"/>
        <family val="2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0</xdr:rowOff>
    </xdr:from>
    <xdr:to>
      <xdr:col>5</xdr:col>
      <xdr:colOff>990600</xdr:colOff>
      <xdr:row>3</xdr:row>
      <xdr:rowOff>30480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2EB1BE3-6729-47A1-ABD2-D20F8F68A4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0"/>
          <a:ext cx="6467475" cy="60198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5</xdr:col>
      <xdr:colOff>971550</xdr:colOff>
      <xdr:row>41</xdr:row>
      <xdr:rowOff>22860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E6B988C6-8225-41E8-952C-34684770F6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1315700"/>
          <a:ext cx="6562725" cy="975360"/>
        </a:xfrm>
        <a:prstGeom prst="rect">
          <a:avLst/>
        </a:prstGeom>
      </xdr:spPr>
    </xdr:pic>
    <xdr:clientData/>
  </xdr:twoCellAnchor>
  <xdr:twoCellAnchor editAs="oneCell">
    <xdr:from>
      <xdr:col>0</xdr:col>
      <xdr:colOff>95249</xdr:colOff>
      <xdr:row>72</xdr:row>
      <xdr:rowOff>171450</xdr:rowOff>
    </xdr:from>
    <xdr:to>
      <xdr:col>5</xdr:col>
      <xdr:colOff>1028700</xdr:colOff>
      <xdr:row>79</xdr:row>
      <xdr:rowOff>160020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0E52F5A0-4015-4734-B9B7-8D5B70564C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49" y="21793200"/>
          <a:ext cx="6524626" cy="1322070"/>
        </a:xfrm>
        <a:prstGeom prst="rect">
          <a:avLst/>
        </a:prstGeom>
      </xdr:spPr>
    </xdr:pic>
    <xdr:clientData/>
  </xdr:twoCellAnchor>
  <xdr:twoCellAnchor>
    <xdr:from>
      <xdr:col>2</xdr:col>
      <xdr:colOff>923925</xdr:colOff>
      <xdr:row>119</xdr:row>
      <xdr:rowOff>0</xdr:rowOff>
    </xdr:from>
    <xdr:to>
      <xdr:col>5</xdr:col>
      <xdr:colOff>828675</xdr:colOff>
      <xdr:row>119</xdr:row>
      <xdr:rowOff>0</xdr:rowOff>
    </xdr:to>
    <xdr:cxnSp macro="">
      <xdr:nvCxnSpPr>
        <xdr:cNvPr id="5" name="Conector reto 4">
          <a:extLst>
            <a:ext uri="{FF2B5EF4-FFF2-40B4-BE49-F238E27FC236}">
              <a16:creationId xmlns:a16="http://schemas.microsoft.com/office/drawing/2014/main" id="{4FB61F0A-7393-44A9-9A82-F1402B9048E6}"/>
            </a:ext>
          </a:extLst>
        </xdr:cNvPr>
        <xdr:cNvCxnSpPr/>
      </xdr:nvCxnSpPr>
      <xdr:spPr>
        <a:xfrm>
          <a:off x="2828925" y="30556200"/>
          <a:ext cx="3590925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EIVI%20-%20PMV/Presta&#231;&#227;o%20de%20Contas%20-%20Mensal/Assist&#234;ncia/PMV%20Financeiro%20Assist&#234;nc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Con-Março"/>
      <sheetName val="Con-Abril"/>
      <sheetName val="Con. Maio"/>
      <sheetName val="Folha"/>
      <sheetName val="ConJunho"/>
      <sheetName val="ConJulho"/>
      <sheetName val="ConAgosto"/>
      <sheetName val="Planilha2"/>
      <sheetName val="FOLHA1"/>
      <sheetName val="ANEXO RP-14"/>
      <sheetName val="Sal.Anterior"/>
      <sheetName val="CEIVI"/>
      <sheetName val="Rec. Aplicação"/>
      <sheetName val="Desp. Bancaria"/>
      <sheetName val="Recursos Humanos"/>
      <sheetName val="Ofi-Anual"/>
      <sheetName val="Anexo18"/>
      <sheetName val="Anexo19"/>
      <sheetName val="At. Existência"/>
      <sheetName val="At.Regularidade"/>
      <sheetName val="Dec. Guarda"/>
      <sheetName val="Dec.Exatidão"/>
      <sheetName val="Dec.Dirigente"/>
      <sheetName val="Parec.Conselho"/>
      <sheetName val="Ocul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9">
          <cell r="C19">
            <v>18.34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A6DA22E2-78C2-4EA2-B071-70120550D760}" name="Tabela93" displayName="Tabela93" ref="A16:E18" totalsRowShown="0" headerRowDxfId="8" dataDxfId="7" headerRowBorderDxfId="5" tableBorderDxfId="6">
  <autoFilter ref="A16:E18" xr:uid="{A6DA22E2-78C2-4EA2-B071-70120550D760}"/>
  <tableColumns count="5">
    <tableColumn id="1" xr3:uid="{02573CFF-2FB2-48E3-BFC8-6E2B680CE839}" name="DATA PREVISTA PARA O REPASSE (2)" dataDxfId="4"/>
    <tableColumn id="2" xr3:uid="{5DC33F98-1067-476E-B0FA-0C593944F58E}" name="VALORES PREVISTOS (R$)" dataDxfId="3"/>
    <tableColumn id="3" xr3:uid="{4C95A8F8-9C7A-4DE5-8A45-7F643DF71C4E}" name="DATA DO REPASSE" dataDxfId="2"/>
    <tableColumn id="4" xr3:uid="{3551A2BC-5D5C-47C2-829A-682618860646}" name="NÚMERO DO DOCUMENTO DE CRÉDITO" dataDxfId="1"/>
    <tableColumn id="5" xr3:uid="{A0FA79E4-0A2A-4445-B605-DDCEE6FC92B9}" name="VALORES REPASSADOS (R$)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26D9C2-DF8B-4D8A-8D06-1422E522C3E3}">
  <dimension ref="A5:F120"/>
  <sheetViews>
    <sheetView tabSelected="1" workbookViewId="0">
      <selection activeCell="I7" sqref="I7"/>
    </sheetView>
  </sheetViews>
  <sheetFormatPr defaultRowHeight="15" x14ac:dyDescent="0.25"/>
  <cols>
    <col min="1" max="1" width="15.28515625" customWidth="1"/>
    <col min="2" max="2" width="13.28515625" customWidth="1"/>
    <col min="3" max="3" width="14.7109375" customWidth="1"/>
    <col min="4" max="5" width="20.28515625" customWidth="1"/>
    <col min="6" max="6" width="15.85546875" bestFit="1" customWidth="1"/>
  </cols>
  <sheetData>
    <row r="5" spans="1:6" ht="22.15" customHeight="1" x14ac:dyDescent="0.35">
      <c r="A5" s="29" t="s">
        <v>55</v>
      </c>
      <c r="B5" s="30"/>
      <c r="C5" s="30"/>
      <c r="D5" s="30"/>
      <c r="E5" s="30"/>
      <c r="F5" s="31"/>
    </row>
    <row r="6" spans="1:6" x14ac:dyDescent="0.25">
      <c r="A6" s="1"/>
      <c r="B6" s="1"/>
      <c r="C6" s="1"/>
      <c r="D6" s="1"/>
      <c r="E6" s="1"/>
      <c r="F6" s="2"/>
    </row>
    <row r="7" spans="1:6" ht="33" customHeight="1" x14ac:dyDescent="0.25">
      <c r="A7" s="32" t="s">
        <v>0</v>
      </c>
      <c r="B7" s="32"/>
      <c r="C7" s="32"/>
      <c r="D7" s="32"/>
      <c r="E7" s="32"/>
      <c r="F7" s="32"/>
    </row>
    <row r="8" spans="1:6" ht="176.25" customHeight="1" x14ac:dyDescent="0.25">
      <c r="A8" s="33" t="s">
        <v>59</v>
      </c>
      <c r="B8" s="33"/>
      <c r="C8" s="33"/>
      <c r="D8" s="33"/>
      <c r="E8" s="33"/>
      <c r="F8" s="33"/>
    </row>
    <row r="9" spans="1:6" x14ac:dyDescent="0.25">
      <c r="A9" s="3"/>
      <c r="B9" s="3"/>
      <c r="C9" s="3"/>
      <c r="D9" s="3"/>
      <c r="E9" s="3"/>
      <c r="F9" s="3"/>
    </row>
    <row r="10" spans="1:6" x14ac:dyDescent="0.25">
      <c r="A10" s="34" t="s">
        <v>1</v>
      </c>
      <c r="B10" s="34"/>
      <c r="C10" s="4" t="s">
        <v>2</v>
      </c>
      <c r="D10" s="4" t="s">
        <v>3</v>
      </c>
      <c r="E10" s="4" t="s">
        <v>4</v>
      </c>
    </row>
    <row r="11" spans="1:6" ht="27" customHeight="1" x14ac:dyDescent="0.25">
      <c r="A11" s="28" t="s">
        <v>60</v>
      </c>
      <c r="B11" s="28"/>
      <c r="C11" s="5" t="s">
        <v>56</v>
      </c>
      <c r="D11" s="5" t="s">
        <v>57</v>
      </c>
      <c r="E11" s="6">
        <v>785400</v>
      </c>
    </row>
    <row r="12" spans="1:6" x14ac:dyDescent="0.25">
      <c r="A12" s="28" t="s">
        <v>5</v>
      </c>
      <c r="B12" s="28"/>
      <c r="C12" s="5"/>
      <c r="D12" s="5"/>
      <c r="E12" s="7"/>
    </row>
    <row r="13" spans="1:6" x14ac:dyDescent="0.25">
      <c r="A13" s="28" t="s">
        <v>5</v>
      </c>
      <c r="B13" s="28"/>
      <c r="C13" s="5"/>
      <c r="D13" s="5"/>
      <c r="E13" s="7"/>
    </row>
    <row r="15" spans="1:6" ht="19.149999999999999" customHeight="1" x14ac:dyDescent="0.25">
      <c r="A15" s="35" t="s">
        <v>6</v>
      </c>
      <c r="B15" s="36"/>
      <c r="C15" s="36"/>
      <c r="D15" s="36"/>
      <c r="E15" s="37"/>
    </row>
    <row r="16" spans="1:6" ht="28.15" customHeight="1" x14ac:dyDescent="0.25">
      <c r="A16" s="8" t="s">
        <v>7</v>
      </c>
      <c r="B16" s="8" t="s">
        <v>8</v>
      </c>
      <c r="C16" s="8" t="s">
        <v>9</v>
      </c>
      <c r="D16" s="8" t="s">
        <v>10</v>
      </c>
      <c r="E16" s="9" t="s">
        <v>11</v>
      </c>
    </row>
    <row r="17" spans="1:6" x14ac:dyDescent="0.25">
      <c r="A17" s="11">
        <v>44946</v>
      </c>
      <c r="B17" s="12">
        <v>65450</v>
      </c>
      <c r="C17" s="13">
        <v>44953</v>
      </c>
      <c r="D17" s="14">
        <v>271549</v>
      </c>
      <c r="E17" s="10">
        <v>65450</v>
      </c>
    </row>
    <row r="18" spans="1:6" x14ac:dyDescent="0.25">
      <c r="A18" s="11"/>
      <c r="B18" s="15"/>
      <c r="C18" s="15"/>
      <c r="D18" s="15"/>
      <c r="E18" s="53">
        <f>SUBTOTAL(109,E17:E17)</f>
        <v>65450</v>
      </c>
    </row>
    <row r="19" spans="1:6" ht="19.149999999999999" customHeight="1" x14ac:dyDescent="0.25">
      <c r="A19" s="38" t="s">
        <v>12</v>
      </c>
      <c r="B19" s="39"/>
      <c r="C19" s="39"/>
      <c r="D19" s="40"/>
      <c r="E19" s="10">
        <f>[1]!Tabela1012[[#Totals],[Valores]]</f>
        <v>0.31</v>
      </c>
    </row>
    <row r="20" spans="1:6" x14ac:dyDescent="0.25">
      <c r="A20" s="28" t="s">
        <v>13</v>
      </c>
      <c r="B20" s="28"/>
      <c r="C20" s="28"/>
      <c r="D20" s="28"/>
      <c r="E20" s="10">
        <f>E18</f>
        <v>65450</v>
      </c>
    </row>
    <row r="21" spans="1:6" ht="14.45" customHeight="1" x14ac:dyDescent="0.25">
      <c r="A21" s="28" t="s">
        <v>14</v>
      </c>
      <c r="B21" s="28"/>
      <c r="C21" s="28"/>
      <c r="D21" s="28"/>
      <c r="E21" s="10">
        <f>[1]!Tabela10[[#Totals],[Valores]]</f>
        <v>47.03</v>
      </c>
    </row>
    <row r="22" spans="1:6" ht="14.45" customHeight="1" x14ac:dyDescent="0.25">
      <c r="A22" s="28" t="s">
        <v>15</v>
      </c>
      <c r="B22" s="28"/>
      <c r="C22" s="28"/>
      <c r="D22" s="28"/>
      <c r="E22" s="10"/>
    </row>
    <row r="23" spans="1:6" ht="14.45" customHeight="1" x14ac:dyDescent="0.25">
      <c r="A23" s="28" t="s">
        <v>16</v>
      </c>
      <c r="B23" s="28"/>
      <c r="C23" s="28"/>
      <c r="D23" s="28"/>
      <c r="E23" s="10">
        <f>SUM(E19:E22)</f>
        <v>65497.34</v>
      </c>
    </row>
    <row r="24" spans="1:6" x14ac:dyDescent="0.25">
      <c r="A24" s="42"/>
      <c r="B24" s="42"/>
      <c r="C24" s="42"/>
      <c r="D24" s="42"/>
      <c r="E24" s="42"/>
    </row>
    <row r="25" spans="1:6" ht="14.45" customHeight="1" x14ac:dyDescent="0.25">
      <c r="A25" s="28" t="s">
        <v>17</v>
      </c>
      <c r="B25" s="28"/>
      <c r="C25" s="28"/>
      <c r="D25" s="28"/>
      <c r="E25" s="10">
        <f>[1]CEIVI!C19</f>
        <v>18.34</v>
      </c>
    </row>
    <row r="26" spans="1:6" ht="14.45" customHeight="1" x14ac:dyDescent="0.25">
      <c r="A26" s="28" t="s">
        <v>18</v>
      </c>
      <c r="B26" s="28"/>
      <c r="C26" s="28"/>
      <c r="D26" s="28"/>
      <c r="E26" s="10">
        <f>E25+E23</f>
        <v>65515.679999999993</v>
      </c>
    </row>
    <row r="27" spans="1:6" ht="55.9" customHeight="1" x14ac:dyDescent="0.25">
      <c r="A27" s="43" t="s">
        <v>61</v>
      </c>
      <c r="B27" s="43"/>
      <c r="C27" s="43"/>
      <c r="D27" s="43"/>
      <c r="E27" s="43"/>
      <c r="F27" s="43"/>
    </row>
    <row r="28" spans="1:6" x14ac:dyDescent="0.25">
      <c r="A28" s="16"/>
      <c r="B28" s="16"/>
      <c r="C28" s="16"/>
      <c r="D28" s="16"/>
      <c r="E28" s="16"/>
      <c r="F28" s="16"/>
    </row>
    <row r="29" spans="1:6" x14ac:dyDescent="0.25">
      <c r="A29" s="16"/>
      <c r="B29" s="16"/>
      <c r="C29" s="16"/>
      <c r="D29" s="16"/>
      <c r="E29" s="16"/>
      <c r="F29" s="16"/>
    </row>
    <row r="30" spans="1:6" x14ac:dyDescent="0.25">
      <c r="A30" s="16"/>
      <c r="B30" s="16"/>
      <c r="C30" s="16"/>
      <c r="D30" s="16"/>
      <c r="E30" s="16"/>
      <c r="F30" s="16"/>
    </row>
    <row r="31" spans="1:6" x14ac:dyDescent="0.25">
      <c r="A31" s="16"/>
      <c r="B31" s="16"/>
      <c r="C31" s="16"/>
      <c r="D31" s="16"/>
      <c r="E31" s="16"/>
      <c r="F31" s="16"/>
    </row>
    <row r="32" spans="1:6" x14ac:dyDescent="0.25">
      <c r="A32" s="16"/>
      <c r="B32" s="16"/>
      <c r="C32" s="16"/>
      <c r="D32" s="16"/>
      <c r="E32" s="16"/>
      <c r="F32" s="16"/>
    </row>
    <row r="33" spans="1:6" x14ac:dyDescent="0.25">
      <c r="A33" s="16"/>
      <c r="B33" s="16"/>
      <c r="C33" s="16"/>
      <c r="D33" s="16"/>
      <c r="E33" s="16"/>
      <c r="F33" s="16"/>
    </row>
    <row r="34" spans="1:6" x14ac:dyDescent="0.25">
      <c r="A34" s="16"/>
      <c r="B34" s="16"/>
      <c r="C34" s="16"/>
      <c r="D34" s="16"/>
      <c r="E34" s="16"/>
      <c r="F34" s="16"/>
    </row>
    <row r="35" spans="1:6" x14ac:dyDescent="0.25">
      <c r="A35" s="16"/>
      <c r="B35" s="16"/>
      <c r="C35" s="16"/>
      <c r="D35" s="16"/>
      <c r="E35" s="16"/>
      <c r="F35" s="16"/>
    </row>
    <row r="36" spans="1:6" x14ac:dyDescent="0.25">
      <c r="A36" s="16"/>
      <c r="B36" s="16"/>
      <c r="C36" s="16"/>
      <c r="D36" s="16"/>
      <c r="E36" s="16"/>
      <c r="F36" s="16"/>
    </row>
    <row r="43" spans="1:6" ht="67.5" x14ac:dyDescent="0.25">
      <c r="A43" s="44" t="s">
        <v>19</v>
      </c>
      <c r="B43" s="44" t="s">
        <v>20</v>
      </c>
      <c r="C43" s="18" t="s">
        <v>21</v>
      </c>
      <c r="D43" s="18" t="s">
        <v>22</v>
      </c>
      <c r="E43" s="18" t="s">
        <v>23</v>
      </c>
      <c r="F43" s="44" t="s">
        <v>24</v>
      </c>
    </row>
    <row r="44" spans="1:6" x14ac:dyDescent="0.25">
      <c r="A44" s="44"/>
      <c r="B44" s="44"/>
      <c r="C44" s="19" t="s">
        <v>25</v>
      </c>
      <c r="D44" s="19" t="s">
        <v>26</v>
      </c>
      <c r="E44" s="19" t="s">
        <v>27</v>
      </c>
      <c r="F44" s="44"/>
    </row>
    <row r="45" spans="1:6" x14ac:dyDescent="0.25">
      <c r="A45" s="17"/>
      <c r="B45" s="44" t="s">
        <v>28</v>
      </c>
      <c r="C45" s="44"/>
      <c r="D45" s="44"/>
      <c r="E45" s="44"/>
      <c r="F45" s="44"/>
    </row>
    <row r="46" spans="1:6" ht="22.5" x14ac:dyDescent="0.25">
      <c r="A46" s="20" t="s">
        <v>29</v>
      </c>
      <c r="B46" s="21">
        <f>[1]!Tabela12[[#Totals],[Valores]]</f>
        <v>38246.230000000003</v>
      </c>
      <c r="C46" s="22">
        <f>[1]!Tabela12[[#Totals],[Valores2]]</f>
        <v>0</v>
      </c>
      <c r="D46" s="22">
        <f>[1]!Tabela12[[#Totals],[Valores3]]</f>
        <v>32917.94</v>
      </c>
      <c r="E46" s="22">
        <f>C46+D46</f>
        <v>32917.94</v>
      </c>
      <c r="F46" s="21">
        <f>[1]!Tabela12[[#Totals],[Valores5]]</f>
        <v>0</v>
      </c>
    </row>
    <row r="47" spans="1:6" ht="22.5" x14ac:dyDescent="0.25">
      <c r="A47" s="20" t="s">
        <v>30</v>
      </c>
      <c r="B47" s="23">
        <v>0</v>
      </c>
      <c r="C47" s="22">
        <v>0</v>
      </c>
      <c r="D47" s="22">
        <v>0</v>
      </c>
      <c r="E47" s="22">
        <f t="shared" ref="E47:E62" si="0">C47+D47</f>
        <v>0</v>
      </c>
      <c r="F47" s="22">
        <v>0</v>
      </c>
    </row>
    <row r="48" spans="1:6" x14ac:dyDescent="0.25">
      <c r="A48" s="20" t="s">
        <v>31</v>
      </c>
      <c r="B48" s="22">
        <v>0</v>
      </c>
      <c r="C48" s="22">
        <v>0</v>
      </c>
      <c r="D48" s="22">
        <v>0</v>
      </c>
      <c r="E48" s="22">
        <f t="shared" si="0"/>
        <v>0</v>
      </c>
      <c r="F48" s="22">
        <v>0</v>
      </c>
    </row>
    <row r="49" spans="1:6" ht="22.5" x14ac:dyDescent="0.25">
      <c r="A49" s="20" t="s">
        <v>32</v>
      </c>
      <c r="B49" s="22">
        <v>0</v>
      </c>
      <c r="C49" s="22">
        <v>0</v>
      </c>
      <c r="D49" s="22">
        <v>0</v>
      </c>
      <c r="E49" s="22">
        <f t="shared" si="0"/>
        <v>0</v>
      </c>
      <c r="F49" s="22">
        <v>0</v>
      </c>
    </row>
    <row r="50" spans="1:6" ht="22.5" x14ac:dyDescent="0.25">
      <c r="A50" s="20" t="s">
        <v>33</v>
      </c>
      <c r="B50" s="22">
        <v>0</v>
      </c>
      <c r="C50" s="22">
        <v>0</v>
      </c>
      <c r="D50" s="22">
        <v>0</v>
      </c>
      <c r="E50" s="22">
        <f t="shared" si="0"/>
        <v>0</v>
      </c>
      <c r="F50" s="22">
        <v>0</v>
      </c>
    </row>
    <row r="51" spans="1:6" ht="22.5" x14ac:dyDescent="0.25">
      <c r="A51" s="20" t="s">
        <v>34</v>
      </c>
      <c r="B51" s="22">
        <v>0</v>
      </c>
      <c r="C51" s="22">
        <v>0</v>
      </c>
      <c r="D51" s="22">
        <v>0</v>
      </c>
      <c r="E51" s="22">
        <f t="shared" si="0"/>
        <v>0</v>
      </c>
      <c r="F51" s="22">
        <v>0</v>
      </c>
    </row>
    <row r="52" spans="1:6" ht="22.5" x14ac:dyDescent="0.25">
      <c r="A52" s="20" t="s">
        <v>35</v>
      </c>
      <c r="B52" s="22">
        <v>0</v>
      </c>
      <c r="C52" s="22">
        <v>0</v>
      </c>
      <c r="D52" s="22">
        <v>0</v>
      </c>
      <c r="E52" s="22">
        <f t="shared" si="0"/>
        <v>0</v>
      </c>
      <c r="F52" s="22">
        <v>0</v>
      </c>
    </row>
    <row r="53" spans="1:6" ht="22.5" x14ac:dyDescent="0.25">
      <c r="A53" s="20" t="s">
        <v>36</v>
      </c>
      <c r="B53" s="22">
        <v>0</v>
      </c>
      <c r="C53" s="22">
        <v>0</v>
      </c>
      <c r="D53" s="22">
        <v>0</v>
      </c>
      <c r="E53" s="22">
        <f t="shared" si="0"/>
        <v>0</v>
      </c>
      <c r="F53" s="22">
        <v>0</v>
      </c>
    </row>
    <row r="54" spans="1:6" x14ac:dyDescent="0.25">
      <c r="A54" s="20" t="s">
        <v>37</v>
      </c>
      <c r="B54" s="22">
        <v>0</v>
      </c>
      <c r="C54" s="22">
        <v>0</v>
      </c>
      <c r="D54" s="22">
        <v>0</v>
      </c>
      <c r="E54" s="22">
        <f t="shared" si="0"/>
        <v>0</v>
      </c>
      <c r="F54" s="22">
        <v>0</v>
      </c>
    </row>
    <row r="55" spans="1:6" x14ac:dyDescent="0.25">
      <c r="A55" s="20" t="s">
        <v>38</v>
      </c>
      <c r="B55" s="22">
        <v>0</v>
      </c>
      <c r="C55" s="22">
        <v>0</v>
      </c>
      <c r="D55" s="22">
        <v>0</v>
      </c>
      <c r="E55" s="22">
        <f t="shared" si="0"/>
        <v>0</v>
      </c>
      <c r="F55" s="22">
        <v>0</v>
      </c>
    </row>
    <row r="56" spans="1:6" ht="22.5" x14ac:dyDescent="0.25">
      <c r="A56" s="20" t="s">
        <v>39</v>
      </c>
      <c r="B56" s="22">
        <v>0</v>
      </c>
      <c r="C56" s="22">
        <v>0</v>
      </c>
      <c r="D56" s="22">
        <v>0</v>
      </c>
      <c r="E56" s="22">
        <f t="shared" si="0"/>
        <v>0</v>
      </c>
      <c r="F56" s="22">
        <v>0</v>
      </c>
    </row>
    <row r="57" spans="1:6" x14ac:dyDescent="0.25">
      <c r="A57" s="20" t="s">
        <v>40</v>
      </c>
      <c r="B57" s="22">
        <v>0</v>
      </c>
      <c r="C57" s="22">
        <v>0</v>
      </c>
      <c r="D57" s="22">
        <v>0</v>
      </c>
      <c r="E57" s="22">
        <f t="shared" si="0"/>
        <v>0</v>
      </c>
      <c r="F57" s="22">
        <v>0</v>
      </c>
    </row>
    <row r="58" spans="1:6" ht="22.5" x14ac:dyDescent="0.25">
      <c r="A58" s="20" t="s">
        <v>41</v>
      </c>
      <c r="B58" s="22">
        <v>0</v>
      </c>
      <c r="C58" s="22">
        <v>0</v>
      </c>
      <c r="D58" s="22">
        <v>0</v>
      </c>
      <c r="E58" s="22">
        <f t="shared" si="0"/>
        <v>0</v>
      </c>
      <c r="F58" s="22">
        <v>0</v>
      </c>
    </row>
    <row r="59" spans="1:6" x14ac:dyDescent="0.25">
      <c r="A59" s="20" t="s">
        <v>42</v>
      </c>
      <c r="B59" s="22">
        <v>0</v>
      </c>
      <c r="C59" s="22">
        <v>0</v>
      </c>
      <c r="D59" s="22">
        <v>0</v>
      </c>
      <c r="E59" s="22">
        <f t="shared" si="0"/>
        <v>0</v>
      </c>
      <c r="F59" s="22">
        <v>0</v>
      </c>
    </row>
    <row r="60" spans="1:6" ht="33.75" x14ac:dyDescent="0.25">
      <c r="A60" s="20" t="s">
        <v>43</v>
      </c>
      <c r="B60" s="24">
        <f>[1]!Tabela1214[[#Totals],[Valores]]</f>
        <v>18.34</v>
      </c>
      <c r="C60" s="22">
        <f>[1]!Tabela1214[[#Totals],[Valores2]]</f>
        <v>0</v>
      </c>
      <c r="D60" s="24">
        <f>[1]!Tabela1214[[#Totals],[Valores3]]</f>
        <v>18.34</v>
      </c>
      <c r="E60" s="24">
        <f t="shared" si="0"/>
        <v>18.34</v>
      </c>
      <c r="F60" s="24">
        <v>0</v>
      </c>
    </row>
    <row r="61" spans="1:6" x14ac:dyDescent="0.25">
      <c r="A61" s="20" t="s">
        <v>44</v>
      </c>
      <c r="B61" s="22">
        <v>0</v>
      </c>
      <c r="C61" s="22">
        <v>0</v>
      </c>
      <c r="D61" s="22">
        <v>0</v>
      </c>
      <c r="E61" s="22">
        <f t="shared" si="0"/>
        <v>0</v>
      </c>
      <c r="F61" s="22">
        <v>0</v>
      </c>
    </row>
    <row r="62" spans="1:6" x14ac:dyDescent="0.25">
      <c r="A62" s="25" t="s">
        <v>45</v>
      </c>
      <c r="B62" s="24">
        <f>SUM(B46:B61)</f>
        <v>38264.57</v>
      </c>
      <c r="C62" s="22">
        <f>SUM(C46:C61)</f>
        <v>0</v>
      </c>
      <c r="D62" s="24">
        <f>SUM(D46:D61)</f>
        <v>32936.28</v>
      </c>
      <c r="E62" s="24">
        <f t="shared" si="0"/>
        <v>32936.28</v>
      </c>
      <c r="F62" s="24">
        <f>SUM(F46:F61)</f>
        <v>0</v>
      </c>
    </row>
    <row r="63" spans="1:6" ht="147.75" customHeight="1" x14ac:dyDescent="0.25">
      <c r="A63" s="54" t="s">
        <v>46</v>
      </c>
      <c r="B63" s="55"/>
      <c r="C63" s="55"/>
      <c r="D63" s="55"/>
      <c r="E63" s="55"/>
      <c r="F63" s="55"/>
    </row>
    <row r="83" spans="1:6" x14ac:dyDescent="0.25">
      <c r="A83" s="41" t="s">
        <v>47</v>
      </c>
      <c r="B83" s="41"/>
      <c r="C83" s="41"/>
      <c r="D83" s="41"/>
      <c r="E83" s="41"/>
      <c r="F83" s="41"/>
    </row>
    <row r="84" spans="1:6" x14ac:dyDescent="0.25">
      <c r="A84" s="45" t="s">
        <v>48</v>
      </c>
      <c r="B84" s="45"/>
      <c r="C84" s="45"/>
      <c r="D84" s="45"/>
      <c r="E84" s="46">
        <f>E26</f>
        <v>65515.679999999993</v>
      </c>
      <c r="F84" s="46"/>
    </row>
    <row r="85" spans="1:6" x14ac:dyDescent="0.25">
      <c r="A85" s="45" t="s">
        <v>49</v>
      </c>
      <c r="B85" s="45"/>
      <c r="C85" s="45"/>
      <c r="D85" s="45"/>
      <c r="E85" s="46">
        <f>C62+D62</f>
        <v>32936.28</v>
      </c>
      <c r="F85" s="46"/>
    </row>
    <row r="86" spans="1:6" x14ac:dyDescent="0.25">
      <c r="A86" s="45" t="s">
        <v>50</v>
      </c>
      <c r="B86" s="45"/>
      <c r="C86" s="45"/>
      <c r="D86" s="45"/>
      <c r="E86" s="48">
        <f>E84-E85</f>
        <v>32579.399999999994</v>
      </c>
      <c r="F86" s="49"/>
    </row>
    <row r="87" spans="1:6" x14ac:dyDescent="0.25">
      <c r="A87" s="45" t="s">
        <v>51</v>
      </c>
      <c r="B87" s="45"/>
      <c r="C87" s="45"/>
      <c r="D87" s="45"/>
      <c r="E87" s="48">
        <v>0</v>
      </c>
      <c r="F87" s="49"/>
    </row>
    <row r="88" spans="1:6" x14ac:dyDescent="0.25">
      <c r="A88" s="50" t="s">
        <v>52</v>
      </c>
      <c r="B88" s="50"/>
      <c r="C88" s="50"/>
      <c r="D88" s="50"/>
      <c r="E88" s="56">
        <f>E86</f>
        <v>32579.399999999994</v>
      </c>
      <c r="F88" s="57"/>
    </row>
    <row r="93" spans="1:6" x14ac:dyDescent="0.25">
      <c r="A93" s="51" t="s">
        <v>53</v>
      </c>
      <c r="B93" s="51"/>
      <c r="C93" s="51"/>
      <c r="D93" s="51"/>
      <c r="E93" s="51"/>
      <c r="F93" s="51"/>
    </row>
    <row r="94" spans="1:6" ht="14.45" customHeight="1" x14ac:dyDescent="0.25">
      <c r="A94" s="51"/>
      <c r="B94" s="51"/>
      <c r="C94" s="51"/>
      <c r="D94" s="51"/>
      <c r="E94" s="51"/>
      <c r="F94" s="51"/>
    </row>
    <row r="95" spans="1:6" x14ac:dyDescent="0.25">
      <c r="A95" s="51"/>
      <c r="B95" s="51"/>
      <c r="C95" s="51"/>
      <c r="D95" s="51"/>
      <c r="E95" s="51"/>
      <c r="F95" s="51"/>
    </row>
    <row r="96" spans="1:6" ht="14.45" customHeight="1" x14ac:dyDescent="0.25">
      <c r="A96" s="51"/>
      <c r="B96" s="51"/>
      <c r="C96" s="51"/>
      <c r="D96" s="51"/>
      <c r="E96" s="51"/>
      <c r="F96" s="51"/>
    </row>
    <row r="97" spans="1:6" x14ac:dyDescent="0.25">
      <c r="A97" s="51"/>
      <c r="B97" s="51"/>
      <c r="C97" s="51"/>
      <c r="D97" s="51"/>
      <c r="E97" s="51"/>
      <c r="F97" s="51"/>
    </row>
    <row r="98" spans="1:6" x14ac:dyDescent="0.25">
      <c r="A98" s="51"/>
      <c r="B98" s="51"/>
      <c r="C98" s="51"/>
      <c r="D98" s="51"/>
      <c r="E98" s="51"/>
      <c r="F98" s="51"/>
    </row>
    <row r="111" spans="1:6" x14ac:dyDescent="0.25">
      <c r="A111" s="52" t="s">
        <v>58</v>
      </c>
      <c r="B111" s="52"/>
      <c r="C111" s="52"/>
      <c r="D111" s="52"/>
      <c r="E111" s="52"/>
      <c r="F111" s="52"/>
    </row>
    <row r="112" spans="1:6" x14ac:dyDescent="0.25">
      <c r="A112" s="47"/>
      <c r="B112" s="47"/>
      <c r="C112" s="47"/>
      <c r="D112" s="47"/>
      <c r="E112" s="47"/>
      <c r="F112" s="47"/>
    </row>
    <row r="120" spans="1:6" x14ac:dyDescent="0.25">
      <c r="A120" s="26" t="s">
        <v>54</v>
      </c>
      <c r="B120" s="26"/>
      <c r="C120" s="26"/>
      <c r="D120" s="26"/>
      <c r="E120" s="26"/>
      <c r="F120" s="27"/>
    </row>
  </sheetData>
  <mergeCells count="36">
    <mergeCell ref="A93:F98"/>
    <mergeCell ref="A111:F111"/>
    <mergeCell ref="A112:F112"/>
    <mergeCell ref="A86:D86"/>
    <mergeCell ref="E86:F86"/>
    <mergeCell ref="A87:D87"/>
    <mergeCell ref="E87:F87"/>
    <mergeCell ref="A88:D88"/>
    <mergeCell ref="E88:F88"/>
    <mergeCell ref="B45:F45"/>
    <mergeCell ref="A63:F63"/>
    <mergeCell ref="A83:F83"/>
    <mergeCell ref="A84:D84"/>
    <mergeCell ref="E84:F84"/>
    <mergeCell ref="A85:D85"/>
    <mergeCell ref="E85:F85"/>
    <mergeCell ref="A23:D23"/>
    <mergeCell ref="A24:E24"/>
    <mergeCell ref="A25:D25"/>
    <mergeCell ref="A26:D26"/>
    <mergeCell ref="A27:F27"/>
    <mergeCell ref="A43:A44"/>
    <mergeCell ref="B43:B44"/>
    <mergeCell ref="F43:F44"/>
    <mergeCell ref="A13:B13"/>
    <mergeCell ref="A15:E15"/>
    <mergeCell ref="A19:D19"/>
    <mergeCell ref="A20:D20"/>
    <mergeCell ref="A21:D21"/>
    <mergeCell ref="A22:D22"/>
    <mergeCell ref="A5:F5"/>
    <mergeCell ref="A7:F7"/>
    <mergeCell ref="A8:F8"/>
    <mergeCell ref="A10:B10"/>
    <mergeCell ref="A11:B11"/>
    <mergeCell ref="A12:B12"/>
  </mergeCells>
  <pageMargins left="0.11811023622047245" right="0.11811023622047245" top="0.39370078740157483" bottom="0.39370078740157483" header="0.31496062992125984" footer="0.31496062992125984"/>
  <pageSetup paperSize="9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Idelice</dc:creator>
  <cp:lastModifiedBy>Maria Idalice Porto Ribeiro</cp:lastModifiedBy>
  <cp:lastPrinted>2023-02-13T14:02:54Z</cp:lastPrinted>
  <dcterms:created xsi:type="dcterms:W3CDTF">2022-12-09T08:09:08Z</dcterms:created>
  <dcterms:modified xsi:type="dcterms:W3CDTF">2023-02-13T14:03:17Z</dcterms:modified>
</cp:coreProperties>
</file>